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codeName="ThisWorkbook"/>
  <mc:AlternateContent xmlns:mc="http://schemas.openxmlformats.org/markup-compatibility/2006">
    <mc:Choice Requires="x15">
      <x15ac:absPath xmlns:x15ac="http://schemas.microsoft.com/office/spreadsheetml/2010/11/ac" url="/Users/audrey/A42-projets/rgaa-norme-en/grille-rapport/"/>
    </mc:Choice>
  </mc:AlternateContent>
  <xr:revisionPtr revIDLastSave="0" documentId="13_ncr:1_{AACE7379-F3AD-CE45-A817-8CDE0DAE0F84}" xr6:coauthVersionLast="47" xr6:coauthVersionMax="47" xr10:uidLastSave="{00000000-0000-0000-0000-000000000000}"/>
  <bookViews>
    <workbookView xWindow="35120" yWindow="-1580" windowWidth="28980" windowHeight="17400" tabRatio="861" xr2:uid="{00000000-000D-0000-FFFF-FFFF00000000}"/>
  </bookViews>
  <sheets>
    <sheet name="Mode_d'emploi" sheetId="24" r:id="rId1"/>
    <sheet name="Échantillon" sheetId="2" r:id="rId2"/>
    <sheet name="Résultats" sheetId="22" r:id="rId3"/>
    <sheet name="Critères" sheetId="3" r:id="rId4"/>
    <sheet name="Synthèse" sheetId="4" r:id="rId5"/>
    <sheet name="BaseDeCalcul" sheetId="5" state="hidden" r:id="rId6"/>
    <sheet name="P01" sheetId="6" r:id="rId7"/>
    <sheet name="P02" sheetId="7" r:id="rId8"/>
    <sheet name="P03" sheetId="8" r:id="rId9"/>
    <sheet name="P04" sheetId="9" r:id="rId10"/>
    <sheet name="P05" sheetId="10" r:id="rId11"/>
    <sheet name="P06" sheetId="11" r:id="rId12"/>
    <sheet name="P07" sheetId="12" r:id="rId13"/>
    <sheet name="P08" sheetId="13" r:id="rId14"/>
    <sheet name="P09" sheetId="14" r:id="rId15"/>
    <sheet name="P10" sheetId="15" r:id="rId16"/>
    <sheet name="P11" sheetId="16" r:id="rId17"/>
    <sheet name="P12" sheetId="17" r:id="rId18"/>
    <sheet name="P13" sheetId="18" r:id="rId19"/>
    <sheet name="P14" sheetId="19" r:id="rId20"/>
    <sheet name="P15" sheetId="20" r:id="rId21"/>
  </sheets>
  <definedNames>
    <definedName name="_xlnm._FilterDatabase" localSheetId="6" hidden="1">'P01'!$A$1:$H$109</definedName>
    <definedName name="_xlnm.Print_Area" localSheetId="3">Critères!$A$1:$D$113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AR154" i="5" l="1"/>
  <c r="AQ154" i="5"/>
  <c r="AP154" i="5"/>
  <c r="AO154" i="5"/>
  <c r="AN154" i="5"/>
  <c r="AM154" i="5"/>
  <c r="AL154" i="5"/>
  <c r="AK154" i="5"/>
  <c r="AJ154" i="5"/>
  <c r="AI154" i="5"/>
  <c r="AH154" i="5"/>
  <c r="AG154" i="5"/>
  <c r="AF154" i="5"/>
  <c r="AE154" i="5"/>
  <c r="AR153" i="5"/>
  <c r="AQ153" i="5"/>
  <c r="AP153" i="5"/>
  <c r="AO153" i="5"/>
  <c r="AN153" i="5"/>
  <c r="AM153" i="5"/>
  <c r="AL153" i="5"/>
  <c r="AK153" i="5"/>
  <c r="AJ153" i="5"/>
  <c r="AI153" i="5"/>
  <c r="AH153" i="5"/>
  <c r="AG153" i="5"/>
  <c r="AF153" i="5"/>
  <c r="AE153" i="5"/>
  <c r="AR152" i="5"/>
  <c r="AQ152" i="5"/>
  <c r="AP152" i="5"/>
  <c r="AO152" i="5"/>
  <c r="AN152" i="5"/>
  <c r="AM152" i="5"/>
  <c r="AL152" i="5"/>
  <c r="AK152" i="5"/>
  <c r="AJ152" i="5"/>
  <c r="AI152" i="5"/>
  <c r="AH152" i="5"/>
  <c r="AG152" i="5"/>
  <c r="AF152" i="5"/>
  <c r="AE152" i="5"/>
  <c r="AR151" i="5"/>
  <c r="AQ151" i="5"/>
  <c r="AP151" i="5"/>
  <c r="AO151" i="5"/>
  <c r="AN151" i="5"/>
  <c r="AM151" i="5"/>
  <c r="AL151" i="5"/>
  <c r="AK151" i="5"/>
  <c r="AJ151" i="5"/>
  <c r="AI151" i="5"/>
  <c r="AH151" i="5"/>
  <c r="AG151" i="5"/>
  <c r="AF151" i="5"/>
  <c r="AE151" i="5"/>
  <c r="AR150" i="5"/>
  <c r="AQ150" i="5"/>
  <c r="AP150" i="5"/>
  <c r="AO150" i="5"/>
  <c r="AN150" i="5"/>
  <c r="AM150" i="5"/>
  <c r="AL150" i="5"/>
  <c r="AK150" i="5"/>
  <c r="AJ150" i="5"/>
  <c r="AI150" i="5"/>
  <c r="AH150" i="5"/>
  <c r="AG150" i="5"/>
  <c r="AF150" i="5"/>
  <c r="AE150" i="5"/>
  <c r="AR149" i="5"/>
  <c r="AQ149" i="5"/>
  <c r="AP149" i="5"/>
  <c r="AO149" i="5"/>
  <c r="AN149" i="5"/>
  <c r="AM149" i="5"/>
  <c r="AL149" i="5"/>
  <c r="AK149" i="5"/>
  <c r="AJ149" i="5"/>
  <c r="AI149" i="5"/>
  <c r="AH149" i="5"/>
  <c r="AG149" i="5"/>
  <c r="AF149" i="5"/>
  <c r="AE149" i="5"/>
  <c r="AR148" i="5"/>
  <c r="AQ148" i="5"/>
  <c r="AP148" i="5"/>
  <c r="AO148" i="5"/>
  <c r="AN148" i="5"/>
  <c r="AM148" i="5"/>
  <c r="AL148" i="5"/>
  <c r="AK148" i="5"/>
  <c r="AJ148" i="5"/>
  <c r="AI148" i="5"/>
  <c r="AH148" i="5"/>
  <c r="AG148" i="5"/>
  <c r="AF148" i="5"/>
  <c r="AE148" i="5"/>
  <c r="AR147" i="5"/>
  <c r="AQ147" i="5"/>
  <c r="AP147" i="5"/>
  <c r="AO147" i="5"/>
  <c r="AN147" i="5"/>
  <c r="AM147" i="5"/>
  <c r="AL147" i="5"/>
  <c r="AK147" i="5"/>
  <c r="AJ147" i="5"/>
  <c r="AI147" i="5"/>
  <c r="AH147" i="5"/>
  <c r="AG147" i="5"/>
  <c r="AF147" i="5"/>
  <c r="AE147" i="5"/>
  <c r="AR146" i="5"/>
  <c r="AQ146" i="5"/>
  <c r="AP146" i="5"/>
  <c r="AO146" i="5"/>
  <c r="AN146" i="5"/>
  <c r="AM146" i="5"/>
  <c r="AL146" i="5"/>
  <c r="AK146" i="5"/>
  <c r="AJ146" i="5"/>
  <c r="AI146" i="5"/>
  <c r="AH146" i="5"/>
  <c r="AG146" i="5"/>
  <c r="AF146" i="5"/>
  <c r="AE146" i="5"/>
  <c r="AR145" i="5"/>
  <c r="AQ145" i="5"/>
  <c r="AP145" i="5"/>
  <c r="AO145" i="5"/>
  <c r="AN145" i="5"/>
  <c r="AM145" i="5"/>
  <c r="AL145" i="5"/>
  <c r="AK145" i="5"/>
  <c r="AJ145" i="5"/>
  <c r="AI145" i="5"/>
  <c r="AH145" i="5"/>
  <c r="AG145" i="5"/>
  <c r="AF145" i="5"/>
  <c r="AE145" i="5"/>
  <c r="AR144" i="5"/>
  <c r="AQ144" i="5"/>
  <c r="AP144" i="5"/>
  <c r="AO144" i="5"/>
  <c r="AN144" i="5"/>
  <c r="AM144" i="5"/>
  <c r="AL144" i="5"/>
  <c r="AK144" i="5"/>
  <c r="AJ144" i="5"/>
  <c r="AI144" i="5"/>
  <c r="AH144" i="5"/>
  <c r="AG144" i="5"/>
  <c r="AF144" i="5"/>
  <c r="AE144" i="5"/>
  <c r="AR142" i="5"/>
  <c r="AQ142" i="5"/>
  <c r="AP142" i="5"/>
  <c r="AO142" i="5"/>
  <c r="AN142" i="5"/>
  <c r="AM142" i="5"/>
  <c r="AL142" i="5"/>
  <c r="AK142" i="5"/>
  <c r="AJ142" i="5"/>
  <c r="AI142" i="5"/>
  <c r="AH142" i="5"/>
  <c r="AG142" i="5"/>
  <c r="AF142" i="5"/>
  <c r="AE142" i="5"/>
  <c r="AR141" i="5"/>
  <c r="AQ141" i="5"/>
  <c r="AP141" i="5"/>
  <c r="AO141" i="5"/>
  <c r="AN141" i="5"/>
  <c r="AM141" i="5"/>
  <c r="AL141" i="5"/>
  <c r="AK141" i="5"/>
  <c r="AJ141" i="5"/>
  <c r="AI141" i="5"/>
  <c r="AH141" i="5"/>
  <c r="AG141" i="5"/>
  <c r="AF141" i="5"/>
  <c r="AE141" i="5"/>
  <c r="AR140" i="5"/>
  <c r="AQ140" i="5"/>
  <c r="AP140" i="5"/>
  <c r="AO140" i="5"/>
  <c r="AN140" i="5"/>
  <c r="AM140" i="5"/>
  <c r="AL140" i="5"/>
  <c r="AK140" i="5"/>
  <c r="AJ140" i="5"/>
  <c r="AI140" i="5"/>
  <c r="AH140" i="5"/>
  <c r="AG140" i="5"/>
  <c r="AF140" i="5"/>
  <c r="AE140" i="5"/>
  <c r="AR138" i="5"/>
  <c r="AQ138" i="5"/>
  <c r="AP138" i="5"/>
  <c r="AO138" i="5"/>
  <c r="AN138" i="5"/>
  <c r="AM138" i="5"/>
  <c r="AL138" i="5"/>
  <c r="AK138" i="5"/>
  <c r="AJ138" i="5"/>
  <c r="AI138" i="5"/>
  <c r="AH138" i="5"/>
  <c r="AG138" i="5"/>
  <c r="AF138" i="5"/>
  <c r="AE138" i="5"/>
  <c r="AR137" i="5"/>
  <c r="AQ137" i="5"/>
  <c r="AP137" i="5"/>
  <c r="AO137" i="5"/>
  <c r="AN137" i="5"/>
  <c r="AM137" i="5"/>
  <c r="AL137" i="5"/>
  <c r="AK137" i="5"/>
  <c r="AJ137" i="5"/>
  <c r="AI137" i="5"/>
  <c r="AH137" i="5"/>
  <c r="AG137" i="5"/>
  <c r="AF137" i="5"/>
  <c r="AE137" i="5"/>
  <c r="AR136" i="5"/>
  <c r="AQ136" i="5"/>
  <c r="AP136" i="5"/>
  <c r="AO136" i="5"/>
  <c r="AN136" i="5"/>
  <c r="AM136" i="5"/>
  <c r="AL136" i="5"/>
  <c r="AK136" i="5"/>
  <c r="AJ136" i="5"/>
  <c r="AI136" i="5"/>
  <c r="AH136" i="5"/>
  <c r="AG136" i="5"/>
  <c r="AF136" i="5"/>
  <c r="AE136" i="5"/>
  <c r="AR135" i="5"/>
  <c r="AQ135" i="5"/>
  <c r="AP135" i="5"/>
  <c r="AO135" i="5"/>
  <c r="AN135" i="5"/>
  <c r="AM135" i="5"/>
  <c r="AL135" i="5"/>
  <c r="AK135" i="5"/>
  <c r="AJ135" i="5"/>
  <c r="AI135" i="5"/>
  <c r="AH135" i="5"/>
  <c r="AG135" i="5"/>
  <c r="AF135" i="5"/>
  <c r="AE135" i="5"/>
  <c r="AR134" i="5"/>
  <c r="AQ134" i="5"/>
  <c r="AP134" i="5"/>
  <c r="AO134" i="5"/>
  <c r="AN134" i="5"/>
  <c r="AM134" i="5"/>
  <c r="AL134" i="5"/>
  <c r="AK134" i="5"/>
  <c r="AJ134" i="5"/>
  <c r="AI134" i="5"/>
  <c r="AH134" i="5"/>
  <c r="AG134" i="5"/>
  <c r="AF134" i="5"/>
  <c r="AE134" i="5"/>
  <c r="AR133" i="5"/>
  <c r="AQ133" i="5"/>
  <c r="AP133" i="5"/>
  <c r="AO133" i="5"/>
  <c r="AN133" i="5"/>
  <c r="AM133" i="5"/>
  <c r="AL133" i="5"/>
  <c r="AK133" i="5"/>
  <c r="AJ133" i="5"/>
  <c r="AI133" i="5"/>
  <c r="AH133" i="5"/>
  <c r="AG133" i="5"/>
  <c r="AF133" i="5"/>
  <c r="AE133" i="5"/>
  <c r="AR131" i="5"/>
  <c r="AQ131" i="5"/>
  <c r="AP131" i="5"/>
  <c r="AO131" i="5"/>
  <c r="AN131" i="5"/>
  <c r="AM131" i="5"/>
  <c r="AL131" i="5"/>
  <c r="AK131" i="5"/>
  <c r="AJ131" i="5"/>
  <c r="AI131" i="5"/>
  <c r="AH131" i="5"/>
  <c r="AG131" i="5"/>
  <c r="AF131" i="5"/>
  <c r="AE131" i="5"/>
  <c r="AR130" i="5"/>
  <c r="AQ130" i="5"/>
  <c r="AP130" i="5"/>
  <c r="AO130" i="5"/>
  <c r="AN130" i="5"/>
  <c r="AM130" i="5"/>
  <c r="AL130" i="5"/>
  <c r="AK130" i="5"/>
  <c r="AJ130" i="5"/>
  <c r="AI130" i="5"/>
  <c r="AH130" i="5"/>
  <c r="AG130" i="5"/>
  <c r="AF130" i="5"/>
  <c r="AE130" i="5"/>
  <c r="AR129" i="5"/>
  <c r="AQ129" i="5"/>
  <c r="AP129" i="5"/>
  <c r="AO129" i="5"/>
  <c r="AN129" i="5"/>
  <c r="AM129" i="5"/>
  <c r="AL129" i="5"/>
  <c r="AK129" i="5"/>
  <c r="AJ129" i="5"/>
  <c r="AI129" i="5"/>
  <c r="AH129" i="5"/>
  <c r="AG129" i="5"/>
  <c r="AF129" i="5"/>
  <c r="AE129" i="5"/>
  <c r="AR127" i="5"/>
  <c r="AQ127" i="5"/>
  <c r="AP127" i="5"/>
  <c r="AO127" i="5"/>
  <c r="AN127" i="5"/>
  <c r="AM127" i="5"/>
  <c r="AL127" i="5"/>
  <c r="AK127" i="5"/>
  <c r="AJ127" i="5"/>
  <c r="AI127" i="5"/>
  <c r="AH127" i="5"/>
  <c r="AG127" i="5"/>
  <c r="AF127" i="5"/>
  <c r="AE127" i="5"/>
  <c r="AR126" i="5"/>
  <c r="AQ126" i="5"/>
  <c r="AP126" i="5"/>
  <c r="AO126" i="5"/>
  <c r="AN126" i="5"/>
  <c r="AM126" i="5"/>
  <c r="AL126" i="5"/>
  <c r="AK126" i="5"/>
  <c r="AJ126" i="5"/>
  <c r="AI126" i="5"/>
  <c r="AH126" i="5"/>
  <c r="AG126" i="5"/>
  <c r="AF126" i="5"/>
  <c r="AE126" i="5"/>
  <c r="AR125" i="5"/>
  <c r="AQ125" i="5"/>
  <c r="AP125" i="5"/>
  <c r="AO125" i="5"/>
  <c r="AN125" i="5"/>
  <c r="AM125" i="5"/>
  <c r="AL125" i="5"/>
  <c r="AK125" i="5"/>
  <c r="AJ125" i="5"/>
  <c r="AI125" i="5"/>
  <c r="AH125" i="5"/>
  <c r="AG125" i="5"/>
  <c r="AF125" i="5"/>
  <c r="AE125" i="5"/>
  <c r="AR124" i="5"/>
  <c r="AQ124" i="5"/>
  <c r="AP124" i="5"/>
  <c r="AO124" i="5"/>
  <c r="AN124" i="5"/>
  <c r="AM124" i="5"/>
  <c r="AL124" i="5"/>
  <c r="AK124" i="5"/>
  <c r="AJ124" i="5"/>
  <c r="AI124" i="5"/>
  <c r="AH124" i="5"/>
  <c r="AG124" i="5"/>
  <c r="AF124" i="5"/>
  <c r="AE124" i="5"/>
  <c r="AR123" i="5"/>
  <c r="AQ123" i="5"/>
  <c r="AP123" i="5"/>
  <c r="AO123" i="5"/>
  <c r="AN123" i="5"/>
  <c r="AM123" i="5"/>
  <c r="AL123" i="5"/>
  <c r="AK123" i="5"/>
  <c r="AJ123" i="5"/>
  <c r="AI123" i="5"/>
  <c r="AH123" i="5"/>
  <c r="AG123" i="5"/>
  <c r="AF123" i="5"/>
  <c r="AE123" i="5"/>
  <c r="AR122" i="5"/>
  <c r="AQ122" i="5"/>
  <c r="AP122" i="5"/>
  <c r="AO122" i="5"/>
  <c r="AN122" i="5"/>
  <c r="AM122" i="5"/>
  <c r="AL122" i="5"/>
  <c r="AK122" i="5"/>
  <c r="AJ122" i="5"/>
  <c r="AI122" i="5"/>
  <c r="AH122" i="5"/>
  <c r="AG122" i="5"/>
  <c r="AF122" i="5"/>
  <c r="AE122" i="5"/>
  <c r="AR121" i="5"/>
  <c r="AQ121" i="5"/>
  <c r="AP121" i="5"/>
  <c r="AO121" i="5"/>
  <c r="AN121" i="5"/>
  <c r="AM121" i="5"/>
  <c r="AL121" i="5"/>
  <c r="AK121" i="5"/>
  <c r="AJ121" i="5"/>
  <c r="AI121" i="5"/>
  <c r="AH121" i="5"/>
  <c r="AG121" i="5"/>
  <c r="AF121" i="5"/>
  <c r="AE121" i="5"/>
  <c r="AR120" i="5"/>
  <c r="AQ120" i="5"/>
  <c r="AP120" i="5"/>
  <c r="AO120" i="5"/>
  <c r="AN120" i="5"/>
  <c r="AM120" i="5"/>
  <c r="AL120" i="5"/>
  <c r="AK120" i="5"/>
  <c r="AJ120" i="5"/>
  <c r="AI120" i="5"/>
  <c r="AH120" i="5"/>
  <c r="AG120" i="5"/>
  <c r="AF120" i="5"/>
  <c r="AE120" i="5"/>
  <c r="AR119" i="5"/>
  <c r="AQ119" i="5"/>
  <c r="AP119" i="5"/>
  <c r="AO119" i="5"/>
  <c r="AN119" i="5"/>
  <c r="AM119" i="5"/>
  <c r="AL119" i="5"/>
  <c r="AK119" i="5"/>
  <c r="AJ119" i="5"/>
  <c r="AI119" i="5"/>
  <c r="AH119" i="5"/>
  <c r="AG119" i="5"/>
  <c r="AF119" i="5"/>
  <c r="AE119" i="5"/>
  <c r="AR118" i="5"/>
  <c r="AQ118" i="5"/>
  <c r="AP118" i="5"/>
  <c r="AO118" i="5"/>
  <c r="AN118" i="5"/>
  <c r="AM118" i="5"/>
  <c r="AL118" i="5"/>
  <c r="AK118" i="5"/>
  <c r="AJ118" i="5"/>
  <c r="AI118" i="5"/>
  <c r="AH118" i="5"/>
  <c r="AG118" i="5"/>
  <c r="AF118" i="5"/>
  <c r="AE118" i="5"/>
  <c r="AR117" i="5"/>
  <c r="AQ117" i="5"/>
  <c r="AP117" i="5"/>
  <c r="AO117" i="5"/>
  <c r="AN117" i="5"/>
  <c r="AM117" i="5"/>
  <c r="AL117" i="5"/>
  <c r="AK117" i="5"/>
  <c r="AJ117" i="5"/>
  <c r="AI117" i="5"/>
  <c r="AH117" i="5"/>
  <c r="AG117" i="5"/>
  <c r="AF117" i="5"/>
  <c r="AE117" i="5"/>
  <c r="AR116" i="5"/>
  <c r="AQ116" i="5"/>
  <c r="AP116" i="5"/>
  <c r="AO116" i="5"/>
  <c r="AN116" i="5"/>
  <c r="AM116" i="5"/>
  <c r="AL116" i="5"/>
  <c r="AK116" i="5"/>
  <c r="AJ116" i="5"/>
  <c r="AI116" i="5"/>
  <c r="AH116" i="5"/>
  <c r="AG116" i="5"/>
  <c r="AF116" i="5"/>
  <c r="AE116" i="5"/>
  <c r="AR115" i="5"/>
  <c r="AQ115" i="5"/>
  <c r="AP115" i="5"/>
  <c r="AO115" i="5"/>
  <c r="AN115" i="5"/>
  <c r="AM115" i="5"/>
  <c r="AL115" i="5"/>
  <c r="AK115" i="5"/>
  <c r="AJ115" i="5"/>
  <c r="AI115" i="5"/>
  <c r="AH115" i="5"/>
  <c r="AG115" i="5"/>
  <c r="AF115" i="5"/>
  <c r="AE115" i="5"/>
  <c r="AR114" i="5"/>
  <c r="AQ114" i="5"/>
  <c r="AP114" i="5"/>
  <c r="AO114" i="5"/>
  <c r="AN114" i="5"/>
  <c r="AM114" i="5"/>
  <c r="AL114" i="5"/>
  <c r="AK114" i="5"/>
  <c r="AJ114" i="5"/>
  <c r="AI114" i="5"/>
  <c r="AH114" i="5"/>
  <c r="AG114" i="5"/>
  <c r="AF114" i="5"/>
  <c r="AE114" i="5"/>
  <c r="AR112" i="5"/>
  <c r="AQ112" i="5"/>
  <c r="AP112" i="5"/>
  <c r="AO112" i="5"/>
  <c r="AN112" i="5"/>
  <c r="AM112" i="5"/>
  <c r="AL112" i="5"/>
  <c r="AK112" i="5"/>
  <c r="AJ112" i="5"/>
  <c r="AI112" i="5"/>
  <c r="AH112" i="5"/>
  <c r="AG112" i="5"/>
  <c r="AF112" i="5"/>
  <c r="AE112" i="5"/>
  <c r="AR111" i="5"/>
  <c r="AQ111" i="5"/>
  <c r="AP111" i="5"/>
  <c r="AO111" i="5"/>
  <c r="AN111" i="5"/>
  <c r="AM111" i="5"/>
  <c r="AL111" i="5"/>
  <c r="AK111" i="5"/>
  <c r="AJ111" i="5"/>
  <c r="AI111" i="5"/>
  <c r="AH111" i="5"/>
  <c r="AG111" i="5"/>
  <c r="AF111" i="5"/>
  <c r="AE111" i="5"/>
  <c r="AR110" i="5"/>
  <c r="AQ110" i="5"/>
  <c r="AP110" i="5"/>
  <c r="AO110" i="5"/>
  <c r="AN110" i="5"/>
  <c r="AM110" i="5"/>
  <c r="AL110" i="5"/>
  <c r="AK110" i="5"/>
  <c r="AJ110" i="5"/>
  <c r="AI110" i="5"/>
  <c r="AH110" i="5"/>
  <c r="AG110" i="5"/>
  <c r="AF110" i="5"/>
  <c r="AE110" i="5"/>
  <c r="AR109" i="5"/>
  <c r="AQ109" i="5"/>
  <c r="AP109" i="5"/>
  <c r="AO109" i="5"/>
  <c r="AN109" i="5"/>
  <c r="AM109" i="5"/>
  <c r="AL109" i="5"/>
  <c r="AK109" i="5"/>
  <c r="AJ109" i="5"/>
  <c r="AI109" i="5"/>
  <c r="AH109" i="5"/>
  <c r="AG109" i="5"/>
  <c r="AF109" i="5"/>
  <c r="AE109" i="5"/>
  <c r="AR108" i="5"/>
  <c r="AQ108" i="5"/>
  <c r="AP108" i="5"/>
  <c r="AO108" i="5"/>
  <c r="AN108" i="5"/>
  <c r="AM108" i="5"/>
  <c r="AL108" i="5"/>
  <c r="AK108" i="5"/>
  <c r="AJ108" i="5"/>
  <c r="AI108" i="5"/>
  <c r="AH108" i="5"/>
  <c r="AG108" i="5"/>
  <c r="AF108" i="5"/>
  <c r="AE108" i="5"/>
  <c r="AR107" i="5"/>
  <c r="AQ107" i="5"/>
  <c r="AP107" i="5"/>
  <c r="AO107" i="5"/>
  <c r="AN107" i="5"/>
  <c r="AM107" i="5"/>
  <c r="AL107" i="5"/>
  <c r="AK107" i="5"/>
  <c r="AJ107" i="5"/>
  <c r="AI107" i="5"/>
  <c r="AH107" i="5"/>
  <c r="AG107" i="5"/>
  <c r="AF107" i="5"/>
  <c r="AE107" i="5"/>
  <c r="AR106" i="5"/>
  <c r="AQ106" i="5"/>
  <c r="AP106" i="5"/>
  <c r="AO106" i="5"/>
  <c r="AN106" i="5"/>
  <c r="AM106" i="5"/>
  <c r="AL106" i="5"/>
  <c r="AK106" i="5"/>
  <c r="AJ106" i="5"/>
  <c r="AI106" i="5"/>
  <c r="AH106" i="5"/>
  <c r="AG106" i="5"/>
  <c r="AF106" i="5"/>
  <c r="AE106" i="5"/>
  <c r="AR105" i="5"/>
  <c r="AQ105" i="5"/>
  <c r="AP105" i="5"/>
  <c r="AO105" i="5"/>
  <c r="AN105" i="5"/>
  <c r="AM105" i="5"/>
  <c r="AL105" i="5"/>
  <c r="AK105" i="5"/>
  <c r="AJ105" i="5"/>
  <c r="AI105" i="5"/>
  <c r="AH105" i="5"/>
  <c r="AG105" i="5"/>
  <c r="AF105" i="5"/>
  <c r="AE105" i="5"/>
  <c r="AR104" i="5"/>
  <c r="AQ104" i="5"/>
  <c r="AP104" i="5"/>
  <c r="AO104" i="5"/>
  <c r="AN104" i="5"/>
  <c r="AM104" i="5"/>
  <c r="AL104" i="5"/>
  <c r="AK104" i="5"/>
  <c r="AJ104" i="5"/>
  <c r="AI104" i="5"/>
  <c r="AH104" i="5"/>
  <c r="AG104" i="5"/>
  <c r="AF104" i="5"/>
  <c r="AE104" i="5"/>
  <c r="AR103" i="5"/>
  <c r="AQ103" i="5"/>
  <c r="AP103" i="5"/>
  <c r="AO103" i="5"/>
  <c r="AN103" i="5"/>
  <c r="AM103" i="5"/>
  <c r="AL103" i="5"/>
  <c r="AK103" i="5"/>
  <c r="AJ103" i="5"/>
  <c r="AI103" i="5"/>
  <c r="AH103" i="5"/>
  <c r="AG103" i="5"/>
  <c r="AF103" i="5"/>
  <c r="AE103" i="5"/>
  <c r="AR102" i="5"/>
  <c r="AQ102" i="5"/>
  <c r="AP102" i="5"/>
  <c r="AO102" i="5"/>
  <c r="AN102" i="5"/>
  <c r="AM102" i="5"/>
  <c r="AL102" i="5"/>
  <c r="AK102" i="5"/>
  <c r="AJ102" i="5"/>
  <c r="AI102" i="5"/>
  <c r="AH102" i="5"/>
  <c r="AG102" i="5"/>
  <c r="AF102" i="5"/>
  <c r="AE102" i="5"/>
  <c r="AR100" i="5"/>
  <c r="AQ100" i="5"/>
  <c r="AP100" i="5"/>
  <c r="AO100" i="5"/>
  <c r="AN100" i="5"/>
  <c r="AM100" i="5"/>
  <c r="AL100" i="5"/>
  <c r="AK100" i="5"/>
  <c r="AJ100" i="5"/>
  <c r="AI100" i="5"/>
  <c r="AH100" i="5"/>
  <c r="AG100" i="5"/>
  <c r="AF100" i="5"/>
  <c r="AE100" i="5"/>
  <c r="AR99" i="5"/>
  <c r="AQ99" i="5"/>
  <c r="AP99" i="5"/>
  <c r="AO99" i="5"/>
  <c r="AN99" i="5"/>
  <c r="AM99" i="5"/>
  <c r="AL99" i="5"/>
  <c r="AK99" i="5"/>
  <c r="AJ99" i="5"/>
  <c r="AI99" i="5"/>
  <c r="AH99" i="5"/>
  <c r="AG99" i="5"/>
  <c r="AF99" i="5"/>
  <c r="AE99" i="5"/>
  <c r="AR98" i="5"/>
  <c r="AQ98" i="5"/>
  <c r="AP98" i="5"/>
  <c r="AO98" i="5"/>
  <c r="AN98" i="5"/>
  <c r="AM98" i="5"/>
  <c r="AL98" i="5"/>
  <c r="AK98" i="5"/>
  <c r="AJ98" i="5"/>
  <c r="AI98" i="5"/>
  <c r="AH98" i="5"/>
  <c r="AG98" i="5"/>
  <c r="AF98" i="5"/>
  <c r="AE98" i="5"/>
  <c r="AR97" i="5"/>
  <c r="AQ97" i="5"/>
  <c r="AP97" i="5"/>
  <c r="AO97" i="5"/>
  <c r="AN97" i="5"/>
  <c r="AM97" i="5"/>
  <c r="AL97" i="5"/>
  <c r="AK97" i="5"/>
  <c r="AJ97" i="5"/>
  <c r="AI97" i="5"/>
  <c r="AH97" i="5"/>
  <c r="AG97" i="5"/>
  <c r="AF97" i="5"/>
  <c r="AE97" i="5"/>
  <c r="AR96" i="5"/>
  <c r="AQ96" i="5"/>
  <c r="AP96" i="5"/>
  <c r="AO96" i="5"/>
  <c r="AN96" i="5"/>
  <c r="AM96" i="5"/>
  <c r="AL96" i="5"/>
  <c r="AK96" i="5"/>
  <c r="AJ96" i="5"/>
  <c r="AI96" i="5"/>
  <c r="AH96" i="5"/>
  <c r="AG96" i="5"/>
  <c r="AF96" i="5"/>
  <c r="AE96" i="5"/>
  <c r="AR95" i="5"/>
  <c r="AQ95" i="5"/>
  <c r="AP95" i="5"/>
  <c r="AO95" i="5"/>
  <c r="AN95" i="5"/>
  <c r="AM95" i="5"/>
  <c r="AL95" i="5"/>
  <c r="AK95" i="5"/>
  <c r="AJ95" i="5"/>
  <c r="AI95" i="5"/>
  <c r="AH95" i="5"/>
  <c r="AG95" i="5"/>
  <c r="AF95" i="5"/>
  <c r="AE95" i="5"/>
  <c r="AR94" i="5"/>
  <c r="AQ94" i="5"/>
  <c r="AP94" i="5"/>
  <c r="AO94" i="5"/>
  <c r="AN94" i="5"/>
  <c r="AM94" i="5"/>
  <c r="AL94" i="5"/>
  <c r="AK94" i="5"/>
  <c r="AJ94" i="5"/>
  <c r="AI94" i="5"/>
  <c r="AH94" i="5"/>
  <c r="AG94" i="5"/>
  <c r="AF94" i="5"/>
  <c r="AE94" i="5"/>
  <c r="AR93" i="5"/>
  <c r="AQ93" i="5"/>
  <c r="AP93" i="5"/>
  <c r="AO93" i="5"/>
  <c r="AN93" i="5"/>
  <c r="AM93" i="5"/>
  <c r="AL93" i="5"/>
  <c r="AK93" i="5"/>
  <c r="AJ93" i="5"/>
  <c r="AI93" i="5"/>
  <c r="AH93" i="5"/>
  <c r="AG93" i="5"/>
  <c r="AF93" i="5"/>
  <c r="AE93" i="5"/>
  <c r="AR92" i="5"/>
  <c r="AQ92" i="5"/>
  <c r="AP92" i="5"/>
  <c r="AO92" i="5"/>
  <c r="AN92" i="5"/>
  <c r="AM92" i="5"/>
  <c r="AL92" i="5"/>
  <c r="AK92" i="5"/>
  <c r="AJ92" i="5"/>
  <c r="AI92" i="5"/>
  <c r="AH92" i="5"/>
  <c r="AG92" i="5"/>
  <c r="AF92" i="5"/>
  <c r="AE92" i="5"/>
  <c r="AR91" i="5"/>
  <c r="AQ91" i="5"/>
  <c r="AP91" i="5"/>
  <c r="AO91" i="5"/>
  <c r="AN91" i="5"/>
  <c r="AM91" i="5"/>
  <c r="AL91" i="5"/>
  <c r="AK91" i="5"/>
  <c r="AJ91" i="5"/>
  <c r="AI91" i="5"/>
  <c r="AH91" i="5"/>
  <c r="AG91" i="5"/>
  <c r="AF91" i="5"/>
  <c r="AE91" i="5"/>
  <c r="AR90" i="5"/>
  <c r="AQ90" i="5"/>
  <c r="AP90" i="5"/>
  <c r="AO90" i="5"/>
  <c r="AN90" i="5"/>
  <c r="AM90" i="5"/>
  <c r="AL90" i="5"/>
  <c r="AK90" i="5"/>
  <c r="AJ90" i="5"/>
  <c r="AI90" i="5"/>
  <c r="AH90" i="5"/>
  <c r="AG90" i="5"/>
  <c r="AF90" i="5"/>
  <c r="AE90" i="5"/>
  <c r="AR89" i="5"/>
  <c r="AQ89" i="5"/>
  <c r="AP89" i="5"/>
  <c r="AO89" i="5"/>
  <c r="AN89" i="5"/>
  <c r="AM89" i="5"/>
  <c r="AL89" i="5"/>
  <c r="AK89" i="5"/>
  <c r="AJ89" i="5"/>
  <c r="AI89" i="5"/>
  <c r="AH89" i="5"/>
  <c r="AG89" i="5"/>
  <c r="AF89" i="5"/>
  <c r="AE89" i="5"/>
  <c r="AR88" i="5"/>
  <c r="AQ88" i="5"/>
  <c r="AP88" i="5"/>
  <c r="AO88" i="5"/>
  <c r="AN88" i="5"/>
  <c r="AM88" i="5"/>
  <c r="AL88" i="5"/>
  <c r="AK88" i="5"/>
  <c r="AJ88" i="5"/>
  <c r="AI88" i="5"/>
  <c r="AH88" i="5"/>
  <c r="AG88" i="5"/>
  <c r="AF88" i="5"/>
  <c r="AE88" i="5"/>
  <c r="AR86" i="5"/>
  <c r="AQ86" i="5"/>
  <c r="AP86" i="5"/>
  <c r="AO86" i="5"/>
  <c r="AN86" i="5"/>
  <c r="AM86" i="5"/>
  <c r="AL86" i="5"/>
  <c r="AK86" i="5"/>
  <c r="AJ86" i="5"/>
  <c r="AI86" i="5"/>
  <c r="AH86" i="5"/>
  <c r="AG86" i="5"/>
  <c r="AF86" i="5"/>
  <c r="AE86" i="5"/>
  <c r="AR85" i="5"/>
  <c r="AQ85" i="5"/>
  <c r="AP85" i="5"/>
  <c r="AO85" i="5"/>
  <c r="AN85" i="5"/>
  <c r="AM85" i="5"/>
  <c r="AL85" i="5"/>
  <c r="AK85" i="5"/>
  <c r="AJ85" i="5"/>
  <c r="AI85" i="5"/>
  <c r="AH85" i="5"/>
  <c r="AG85" i="5"/>
  <c r="AF85" i="5"/>
  <c r="AE85" i="5"/>
  <c r="AR84" i="5"/>
  <c r="AQ84" i="5"/>
  <c r="AP84" i="5"/>
  <c r="AO84" i="5"/>
  <c r="AN84" i="5"/>
  <c r="AM84" i="5"/>
  <c r="AL84" i="5"/>
  <c r="AK84" i="5"/>
  <c r="AJ84" i="5"/>
  <c r="AI84" i="5"/>
  <c r="AH84" i="5"/>
  <c r="AG84" i="5"/>
  <c r="AF84" i="5"/>
  <c r="AE84" i="5"/>
  <c r="AR83" i="5"/>
  <c r="AQ83" i="5"/>
  <c r="AP83" i="5"/>
  <c r="AO83" i="5"/>
  <c r="AN83" i="5"/>
  <c r="AM83" i="5"/>
  <c r="AL83" i="5"/>
  <c r="AK83" i="5"/>
  <c r="AJ83" i="5"/>
  <c r="AI83" i="5"/>
  <c r="AH83" i="5"/>
  <c r="AG83" i="5"/>
  <c r="AF83" i="5"/>
  <c r="AE83" i="5"/>
  <c r="AR82" i="5"/>
  <c r="AQ82" i="5"/>
  <c r="AP82" i="5"/>
  <c r="AO82" i="5"/>
  <c r="AN82" i="5"/>
  <c r="AM82" i="5"/>
  <c r="AL82" i="5"/>
  <c r="AK82" i="5"/>
  <c r="AJ82" i="5"/>
  <c r="AI82" i="5"/>
  <c r="AH82" i="5"/>
  <c r="AG82" i="5"/>
  <c r="AF82" i="5"/>
  <c r="AE82" i="5"/>
  <c r="AR81" i="5"/>
  <c r="AQ81" i="5"/>
  <c r="AP81" i="5"/>
  <c r="AO81" i="5"/>
  <c r="AN81" i="5"/>
  <c r="AM81" i="5"/>
  <c r="AL81" i="5"/>
  <c r="AK81" i="5"/>
  <c r="AJ81" i="5"/>
  <c r="AI81" i="5"/>
  <c r="AH81" i="5"/>
  <c r="AG81" i="5"/>
  <c r="AF81" i="5"/>
  <c r="AE81" i="5"/>
  <c r="AR80" i="5"/>
  <c r="AQ80" i="5"/>
  <c r="AP80" i="5"/>
  <c r="AO80" i="5"/>
  <c r="AN80" i="5"/>
  <c r="AM80" i="5"/>
  <c r="AL80" i="5"/>
  <c r="AK80" i="5"/>
  <c r="AJ80" i="5"/>
  <c r="AI80" i="5"/>
  <c r="AH80" i="5"/>
  <c r="AG80" i="5"/>
  <c r="AF80" i="5"/>
  <c r="AE80" i="5"/>
  <c r="AR79" i="5"/>
  <c r="AQ79" i="5"/>
  <c r="AP79" i="5"/>
  <c r="AO79" i="5"/>
  <c r="AN79" i="5"/>
  <c r="AM79" i="5"/>
  <c r="AL79" i="5"/>
  <c r="AK79" i="5"/>
  <c r="AJ79" i="5"/>
  <c r="AI79" i="5"/>
  <c r="AH79" i="5"/>
  <c r="AG79" i="5"/>
  <c r="AF79" i="5"/>
  <c r="AE79" i="5"/>
  <c r="AR78" i="5"/>
  <c r="AQ78" i="5"/>
  <c r="AP78" i="5"/>
  <c r="AO78" i="5"/>
  <c r="AN78" i="5"/>
  <c r="AM78" i="5"/>
  <c r="AL78" i="5"/>
  <c r="AK78" i="5"/>
  <c r="AJ78" i="5"/>
  <c r="AI78" i="5"/>
  <c r="AH78" i="5"/>
  <c r="AG78" i="5"/>
  <c r="AF78" i="5"/>
  <c r="AE78" i="5"/>
  <c r="AR77" i="5"/>
  <c r="AQ77" i="5"/>
  <c r="AP77" i="5"/>
  <c r="AO77" i="5"/>
  <c r="AN77" i="5"/>
  <c r="AM77" i="5"/>
  <c r="AL77" i="5"/>
  <c r="AK77" i="5"/>
  <c r="AJ77" i="5"/>
  <c r="AI77" i="5"/>
  <c r="AH77" i="5"/>
  <c r="AG77" i="5"/>
  <c r="AF77" i="5"/>
  <c r="AE77" i="5"/>
  <c r="AR76" i="5"/>
  <c r="AQ76" i="5"/>
  <c r="AP76" i="5"/>
  <c r="AO76" i="5"/>
  <c r="AN76" i="5"/>
  <c r="AM76" i="5"/>
  <c r="AL76" i="5"/>
  <c r="AK76" i="5"/>
  <c r="AJ76" i="5"/>
  <c r="AI76" i="5"/>
  <c r="AH76" i="5"/>
  <c r="AG76" i="5"/>
  <c r="AF76" i="5"/>
  <c r="AE76" i="5"/>
  <c r="AR75" i="5"/>
  <c r="AQ75" i="5"/>
  <c r="AP75" i="5"/>
  <c r="AO75" i="5"/>
  <c r="AN75" i="5"/>
  <c r="AM75" i="5"/>
  <c r="AL75" i="5"/>
  <c r="AK75" i="5"/>
  <c r="AJ75" i="5"/>
  <c r="AI75" i="5"/>
  <c r="AH75" i="5"/>
  <c r="AG75" i="5"/>
  <c r="AF75" i="5"/>
  <c r="AE75" i="5"/>
  <c r="AR74" i="5"/>
  <c r="AQ74" i="5"/>
  <c r="AP74" i="5"/>
  <c r="AO74" i="5"/>
  <c r="AN74" i="5"/>
  <c r="AM74" i="5"/>
  <c r="AL74" i="5"/>
  <c r="AK74" i="5"/>
  <c r="AJ74" i="5"/>
  <c r="AI74" i="5"/>
  <c r="AH74" i="5"/>
  <c r="AG74" i="5"/>
  <c r="AF74" i="5"/>
  <c r="AE74" i="5"/>
  <c r="AR73" i="5"/>
  <c r="AQ73" i="5"/>
  <c r="AP73" i="5"/>
  <c r="AO73" i="5"/>
  <c r="AN73" i="5"/>
  <c r="AM73" i="5"/>
  <c r="AL73" i="5"/>
  <c r="AK73" i="5"/>
  <c r="AJ73" i="5"/>
  <c r="AI73" i="5"/>
  <c r="AH73" i="5"/>
  <c r="AG73" i="5"/>
  <c r="AF73" i="5"/>
  <c r="AE73" i="5"/>
  <c r="AR71" i="5"/>
  <c r="AQ71" i="5"/>
  <c r="AP71" i="5"/>
  <c r="AO71" i="5"/>
  <c r="AN71" i="5"/>
  <c r="AM71" i="5"/>
  <c r="AL71" i="5"/>
  <c r="AK71" i="5"/>
  <c r="AJ71" i="5"/>
  <c r="AI71" i="5"/>
  <c r="AH71" i="5"/>
  <c r="AG71" i="5"/>
  <c r="AF71" i="5"/>
  <c r="AE71" i="5"/>
  <c r="AR70" i="5"/>
  <c r="AQ70" i="5"/>
  <c r="AP70" i="5"/>
  <c r="AO70" i="5"/>
  <c r="AN70" i="5"/>
  <c r="AM70" i="5"/>
  <c r="AL70" i="5"/>
  <c r="AK70" i="5"/>
  <c r="AJ70" i="5"/>
  <c r="AI70" i="5"/>
  <c r="AH70" i="5"/>
  <c r="AG70" i="5"/>
  <c r="AF70" i="5"/>
  <c r="AE70" i="5"/>
  <c r="AR69" i="5"/>
  <c r="AQ69" i="5"/>
  <c r="AP69" i="5"/>
  <c r="AO69" i="5"/>
  <c r="AN69" i="5"/>
  <c r="AM69" i="5"/>
  <c r="AL69" i="5"/>
  <c r="AK69" i="5"/>
  <c r="AJ69" i="5"/>
  <c r="AI69" i="5"/>
  <c r="AH69" i="5"/>
  <c r="AG69" i="5"/>
  <c r="AF69" i="5"/>
  <c r="AE69" i="5"/>
  <c r="AR68" i="5"/>
  <c r="AQ68" i="5"/>
  <c r="AP68" i="5"/>
  <c r="AO68" i="5"/>
  <c r="AN68" i="5"/>
  <c r="AM68" i="5"/>
  <c r="AL68" i="5"/>
  <c r="AK68" i="5"/>
  <c r="AJ68" i="5"/>
  <c r="AI68" i="5"/>
  <c r="AH68" i="5"/>
  <c r="AG68" i="5"/>
  <c r="AF68" i="5"/>
  <c r="AE68" i="5"/>
  <c r="AR66" i="5"/>
  <c r="AQ66" i="5"/>
  <c r="AP66" i="5"/>
  <c r="AO66" i="5"/>
  <c r="AN66" i="5"/>
  <c r="AM66" i="5"/>
  <c r="AL66" i="5"/>
  <c r="AK66" i="5"/>
  <c r="AJ66" i="5"/>
  <c r="AI66" i="5"/>
  <c r="AH66" i="5"/>
  <c r="AG66" i="5"/>
  <c r="AF66" i="5"/>
  <c r="AE66" i="5"/>
  <c r="AR65" i="5"/>
  <c r="AQ65" i="5"/>
  <c r="AP65" i="5"/>
  <c r="AO65" i="5"/>
  <c r="AN65" i="5"/>
  <c r="AM65" i="5"/>
  <c r="AL65" i="5"/>
  <c r="AK65" i="5"/>
  <c r="AJ65" i="5"/>
  <c r="AI65" i="5"/>
  <c r="AH65" i="5"/>
  <c r="AG65" i="5"/>
  <c r="AF65" i="5"/>
  <c r="AE65" i="5"/>
  <c r="AR64" i="5"/>
  <c r="AQ64" i="5"/>
  <c r="AP64" i="5"/>
  <c r="AO64" i="5"/>
  <c r="AN64" i="5"/>
  <c r="AM64" i="5"/>
  <c r="AL64" i="5"/>
  <c r="AK64" i="5"/>
  <c r="AJ64" i="5"/>
  <c r="AI64" i="5"/>
  <c r="AH64" i="5"/>
  <c r="AG64" i="5"/>
  <c r="AF64" i="5"/>
  <c r="AE64" i="5"/>
  <c r="AR63" i="5"/>
  <c r="AQ63" i="5"/>
  <c r="AP63" i="5"/>
  <c r="AO63" i="5"/>
  <c r="AN63" i="5"/>
  <c r="AM63" i="5"/>
  <c r="AL63" i="5"/>
  <c r="AK63" i="5"/>
  <c r="AJ63" i="5"/>
  <c r="AI63" i="5"/>
  <c r="AH63" i="5"/>
  <c r="AG63" i="5"/>
  <c r="AF63" i="5"/>
  <c r="AE63" i="5"/>
  <c r="AR62" i="5"/>
  <c r="AQ62" i="5"/>
  <c r="AP62" i="5"/>
  <c r="AO62" i="5"/>
  <c r="AN62" i="5"/>
  <c r="AM62" i="5"/>
  <c r="AL62" i="5"/>
  <c r="AK62" i="5"/>
  <c r="AJ62" i="5"/>
  <c r="AI62" i="5"/>
  <c r="AH62" i="5"/>
  <c r="AG62" i="5"/>
  <c r="AF62" i="5"/>
  <c r="AE62" i="5"/>
  <c r="AR61" i="5"/>
  <c r="AQ61" i="5"/>
  <c r="AP61" i="5"/>
  <c r="AO61" i="5"/>
  <c r="AN61" i="5"/>
  <c r="AM61" i="5"/>
  <c r="AL61" i="5"/>
  <c r="AK61" i="5"/>
  <c r="AJ61" i="5"/>
  <c r="AI61" i="5"/>
  <c r="AH61" i="5"/>
  <c r="AG61" i="5"/>
  <c r="AF61" i="5"/>
  <c r="AE61" i="5"/>
  <c r="AR60" i="5"/>
  <c r="AQ60" i="5"/>
  <c r="AP60" i="5"/>
  <c r="AO60" i="5"/>
  <c r="AN60" i="5"/>
  <c r="AM60" i="5"/>
  <c r="AL60" i="5"/>
  <c r="AK60" i="5"/>
  <c r="AJ60" i="5"/>
  <c r="AI60" i="5"/>
  <c r="AH60" i="5"/>
  <c r="AG60" i="5"/>
  <c r="AF60" i="5"/>
  <c r="AE60" i="5"/>
  <c r="AR59" i="5"/>
  <c r="AQ59" i="5"/>
  <c r="AP59" i="5"/>
  <c r="AO59" i="5"/>
  <c r="AN59" i="5"/>
  <c r="AM59" i="5"/>
  <c r="AL59" i="5"/>
  <c r="AK59" i="5"/>
  <c r="AJ59" i="5"/>
  <c r="AI59" i="5"/>
  <c r="AH59" i="5"/>
  <c r="AG59" i="5"/>
  <c r="AF59" i="5"/>
  <c r="AE59" i="5"/>
  <c r="AR58" i="5"/>
  <c r="AQ58" i="5"/>
  <c r="AP58" i="5"/>
  <c r="AO58" i="5"/>
  <c r="AN58" i="5"/>
  <c r="AM58" i="5"/>
  <c r="AL58" i="5"/>
  <c r="AK58" i="5"/>
  <c r="AJ58" i="5"/>
  <c r="AI58" i="5"/>
  <c r="AH58" i="5"/>
  <c r="AG58" i="5"/>
  <c r="AF58" i="5"/>
  <c r="AE58" i="5"/>
  <c r="AR57" i="5"/>
  <c r="AQ57" i="5"/>
  <c r="AP57" i="5"/>
  <c r="AO57" i="5"/>
  <c r="AN57" i="5"/>
  <c r="AM57" i="5"/>
  <c r="AL57" i="5"/>
  <c r="AK57" i="5"/>
  <c r="AJ57" i="5"/>
  <c r="AI57" i="5"/>
  <c r="AH57" i="5"/>
  <c r="AG57" i="5"/>
  <c r="AF57" i="5"/>
  <c r="AE57" i="5"/>
  <c r="AR55" i="5"/>
  <c r="AQ55" i="5"/>
  <c r="AP55" i="5"/>
  <c r="AO55" i="5"/>
  <c r="AN55" i="5"/>
  <c r="AM55" i="5"/>
  <c r="AL55" i="5"/>
  <c r="AK55" i="5"/>
  <c r="AJ55" i="5"/>
  <c r="AI55" i="5"/>
  <c r="AH55" i="5"/>
  <c r="AG55" i="5"/>
  <c r="AF55" i="5"/>
  <c r="AE55" i="5"/>
  <c r="AR54" i="5"/>
  <c r="AQ54" i="5"/>
  <c r="AP54" i="5"/>
  <c r="AO54" i="5"/>
  <c r="AN54" i="5"/>
  <c r="AM54" i="5"/>
  <c r="AL54" i="5"/>
  <c r="AK54" i="5"/>
  <c r="AJ54" i="5"/>
  <c r="AI54" i="5"/>
  <c r="AH54" i="5"/>
  <c r="AG54" i="5"/>
  <c r="AF54" i="5"/>
  <c r="AE54" i="5"/>
  <c r="AR53" i="5"/>
  <c r="AQ53" i="5"/>
  <c r="AP53" i="5"/>
  <c r="AO53" i="5"/>
  <c r="AN53" i="5"/>
  <c r="AM53" i="5"/>
  <c r="AL53" i="5"/>
  <c r="AK53" i="5"/>
  <c r="AJ53" i="5"/>
  <c r="AI53" i="5"/>
  <c r="AH53" i="5"/>
  <c r="AG53" i="5"/>
  <c r="AF53" i="5"/>
  <c r="AE53" i="5"/>
  <c r="AR52" i="5"/>
  <c r="AQ52" i="5"/>
  <c r="AP52" i="5"/>
  <c r="AO52" i="5"/>
  <c r="AN52" i="5"/>
  <c r="AM52" i="5"/>
  <c r="AL52" i="5"/>
  <c r="AK52" i="5"/>
  <c r="AJ52" i="5"/>
  <c r="AI52" i="5"/>
  <c r="AH52" i="5"/>
  <c r="AG52" i="5"/>
  <c r="AF52" i="5"/>
  <c r="AE52" i="5"/>
  <c r="AR51" i="5"/>
  <c r="AQ51" i="5"/>
  <c r="AP51" i="5"/>
  <c r="AO51" i="5"/>
  <c r="AN51" i="5"/>
  <c r="AM51" i="5"/>
  <c r="AL51" i="5"/>
  <c r="AK51" i="5"/>
  <c r="AJ51" i="5"/>
  <c r="AI51" i="5"/>
  <c r="AH51" i="5"/>
  <c r="AG51" i="5"/>
  <c r="AF51" i="5"/>
  <c r="AE51" i="5"/>
  <c r="AR49" i="5"/>
  <c r="AQ49" i="5"/>
  <c r="AP49" i="5"/>
  <c r="AO49" i="5"/>
  <c r="AN49" i="5"/>
  <c r="AM49" i="5"/>
  <c r="AL49" i="5"/>
  <c r="AK49" i="5"/>
  <c r="AJ49" i="5"/>
  <c r="AI49" i="5"/>
  <c r="AH49" i="5"/>
  <c r="AG49" i="5"/>
  <c r="AF49" i="5"/>
  <c r="AE49" i="5"/>
  <c r="AR48" i="5"/>
  <c r="AQ48" i="5"/>
  <c r="AP48" i="5"/>
  <c r="AO48" i="5"/>
  <c r="AN48" i="5"/>
  <c r="AM48" i="5"/>
  <c r="AL48" i="5"/>
  <c r="AK48" i="5"/>
  <c r="AJ48" i="5"/>
  <c r="AI48" i="5"/>
  <c r="AH48" i="5"/>
  <c r="AG48" i="5"/>
  <c r="AF48" i="5"/>
  <c r="AE48" i="5"/>
  <c r="AR46" i="5"/>
  <c r="AQ46" i="5"/>
  <c r="AP46" i="5"/>
  <c r="AO46" i="5"/>
  <c r="AN46" i="5"/>
  <c r="AM46" i="5"/>
  <c r="AL46" i="5"/>
  <c r="AK46" i="5"/>
  <c r="AJ46" i="5"/>
  <c r="AI46" i="5"/>
  <c r="AH46" i="5"/>
  <c r="AG46" i="5"/>
  <c r="AF46" i="5"/>
  <c r="AE46" i="5"/>
  <c r="AR45" i="5"/>
  <c r="AQ45" i="5"/>
  <c r="AP45" i="5"/>
  <c r="AO45" i="5"/>
  <c r="AN45" i="5"/>
  <c r="AM45" i="5"/>
  <c r="AL45" i="5"/>
  <c r="AK45" i="5"/>
  <c r="AJ45" i="5"/>
  <c r="AI45" i="5"/>
  <c r="AH45" i="5"/>
  <c r="AG45" i="5"/>
  <c r="AF45" i="5"/>
  <c r="AE45" i="5"/>
  <c r="AR44" i="5"/>
  <c r="AQ44" i="5"/>
  <c r="AP44" i="5"/>
  <c r="AO44" i="5"/>
  <c r="AN44" i="5"/>
  <c r="AM44" i="5"/>
  <c r="AL44" i="5"/>
  <c r="AK44" i="5"/>
  <c r="AJ44" i="5"/>
  <c r="AI44" i="5"/>
  <c r="AH44" i="5"/>
  <c r="AG44" i="5"/>
  <c r="AF44" i="5"/>
  <c r="AE44" i="5"/>
  <c r="AR43" i="5"/>
  <c r="AQ43" i="5"/>
  <c r="AP43" i="5"/>
  <c r="AO43" i="5"/>
  <c r="AN43" i="5"/>
  <c r="AM43" i="5"/>
  <c r="AL43" i="5"/>
  <c r="AK43" i="5"/>
  <c r="AJ43" i="5"/>
  <c r="AI43" i="5"/>
  <c r="AH43" i="5"/>
  <c r="AG43" i="5"/>
  <c r="AF43" i="5"/>
  <c r="AE43" i="5"/>
  <c r="AR42" i="5"/>
  <c r="AQ42" i="5"/>
  <c r="AP42" i="5"/>
  <c r="AO42" i="5"/>
  <c r="AN42" i="5"/>
  <c r="AM42" i="5"/>
  <c r="AL42" i="5"/>
  <c r="AK42" i="5"/>
  <c r="AJ42" i="5"/>
  <c r="AI42" i="5"/>
  <c r="AH42" i="5"/>
  <c r="AG42" i="5"/>
  <c r="AF42" i="5"/>
  <c r="AE42" i="5"/>
  <c r="AR41" i="5"/>
  <c r="AQ41" i="5"/>
  <c r="AP41" i="5"/>
  <c r="AO41" i="5"/>
  <c r="AN41" i="5"/>
  <c r="AM41" i="5"/>
  <c r="AL41" i="5"/>
  <c r="AK41" i="5"/>
  <c r="AJ41" i="5"/>
  <c r="AI41" i="5"/>
  <c r="AH41" i="5"/>
  <c r="AG41" i="5"/>
  <c r="AF41" i="5"/>
  <c r="AE41" i="5"/>
  <c r="AR40" i="5"/>
  <c r="AQ40" i="5"/>
  <c r="AP40" i="5"/>
  <c r="AO40" i="5"/>
  <c r="AN40" i="5"/>
  <c r="AM40" i="5"/>
  <c r="AL40" i="5"/>
  <c r="AK40" i="5"/>
  <c r="AJ40" i="5"/>
  <c r="AI40" i="5"/>
  <c r="AH40" i="5"/>
  <c r="AG40" i="5"/>
  <c r="AF40" i="5"/>
  <c r="AE40" i="5"/>
  <c r="AR39" i="5"/>
  <c r="AQ39" i="5"/>
  <c r="AP39" i="5"/>
  <c r="AO39" i="5"/>
  <c r="AN39" i="5"/>
  <c r="AM39" i="5"/>
  <c r="AL39" i="5"/>
  <c r="AK39" i="5"/>
  <c r="AJ39" i="5"/>
  <c r="AI39" i="5"/>
  <c r="AH39" i="5"/>
  <c r="AG39" i="5"/>
  <c r="AF39" i="5"/>
  <c r="AE39" i="5"/>
  <c r="AR37" i="5"/>
  <c r="AQ37" i="5"/>
  <c r="AP37" i="5"/>
  <c r="AO37" i="5"/>
  <c r="AN37" i="5"/>
  <c r="AM37" i="5"/>
  <c r="AL37" i="5"/>
  <c r="AK37" i="5"/>
  <c r="AJ37" i="5"/>
  <c r="AI37" i="5"/>
  <c r="AH37" i="5"/>
  <c r="AG37" i="5"/>
  <c r="AF37" i="5"/>
  <c r="AE37" i="5"/>
  <c r="AR36" i="5"/>
  <c r="AQ36" i="5"/>
  <c r="AP36" i="5"/>
  <c r="AO36" i="5"/>
  <c r="AN36" i="5"/>
  <c r="AM36" i="5"/>
  <c r="AL36" i="5"/>
  <c r="AK36" i="5"/>
  <c r="AJ36" i="5"/>
  <c r="AI36" i="5"/>
  <c r="AH36" i="5"/>
  <c r="AG36" i="5"/>
  <c r="AF36" i="5"/>
  <c r="AE36" i="5"/>
  <c r="AR35" i="5"/>
  <c r="AQ35" i="5"/>
  <c r="AP35" i="5"/>
  <c r="AO35" i="5"/>
  <c r="AN35" i="5"/>
  <c r="AM35" i="5"/>
  <c r="AL35" i="5"/>
  <c r="AK35" i="5"/>
  <c r="AJ35" i="5"/>
  <c r="AI35" i="5"/>
  <c r="AH35" i="5"/>
  <c r="AG35" i="5"/>
  <c r="AF35" i="5"/>
  <c r="AE35" i="5"/>
  <c r="AR34" i="5"/>
  <c r="AQ34" i="5"/>
  <c r="AP34" i="5"/>
  <c r="AO34" i="5"/>
  <c r="AN34" i="5"/>
  <c r="AM34" i="5"/>
  <c r="AL34" i="5"/>
  <c r="AK34" i="5"/>
  <c r="AJ34" i="5"/>
  <c r="AI34" i="5"/>
  <c r="AH34" i="5"/>
  <c r="AG34" i="5"/>
  <c r="AF34" i="5"/>
  <c r="AE34" i="5"/>
  <c r="AR33" i="5"/>
  <c r="AQ33" i="5"/>
  <c r="AP33" i="5"/>
  <c r="AO33" i="5"/>
  <c r="AN33" i="5"/>
  <c r="AM33" i="5"/>
  <c r="AL33" i="5"/>
  <c r="AK33" i="5"/>
  <c r="AJ33" i="5"/>
  <c r="AI33" i="5"/>
  <c r="AH33" i="5"/>
  <c r="AG33" i="5"/>
  <c r="AF33" i="5"/>
  <c r="AE33" i="5"/>
  <c r="AR32" i="5"/>
  <c r="AQ32" i="5"/>
  <c r="AP32" i="5"/>
  <c r="AO32" i="5"/>
  <c r="AN32" i="5"/>
  <c r="AM32" i="5"/>
  <c r="AL32" i="5"/>
  <c r="AK32" i="5"/>
  <c r="AJ32" i="5"/>
  <c r="AI32" i="5"/>
  <c r="AH32" i="5"/>
  <c r="AG32" i="5"/>
  <c r="AF32" i="5"/>
  <c r="AE32" i="5"/>
  <c r="AR31" i="5"/>
  <c r="AQ31" i="5"/>
  <c r="AP31" i="5"/>
  <c r="AO31" i="5"/>
  <c r="AN31" i="5"/>
  <c r="AM31" i="5"/>
  <c r="AL31" i="5"/>
  <c r="AK31" i="5"/>
  <c r="AJ31" i="5"/>
  <c r="AI31" i="5"/>
  <c r="AH31" i="5"/>
  <c r="AG31" i="5"/>
  <c r="AF31" i="5"/>
  <c r="AE31" i="5"/>
  <c r="AR30" i="5"/>
  <c r="AQ30" i="5"/>
  <c r="AP30" i="5"/>
  <c r="AO30" i="5"/>
  <c r="AN30" i="5"/>
  <c r="AM30" i="5"/>
  <c r="AL30" i="5"/>
  <c r="AK30" i="5"/>
  <c r="AJ30" i="5"/>
  <c r="AI30" i="5"/>
  <c r="AH30" i="5"/>
  <c r="AG30" i="5"/>
  <c r="AF30" i="5"/>
  <c r="AE30" i="5"/>
  <c r="AR29" i="5"/>
  <c r="AQ29" i="5"/>
  <c r="AP29" i="5"/>
  <c r="AO29" i="5"/>
  <c r="AN29" i="5"/>
  <c r="AM29" i="5"/>
  <c r="AL29" i="5"/>
  <c r="AK29" i="5"/>
  <c r="AJ29" i="5"/>
  <c r="AI29" i="5"/>
  <c r="AH29" i="5"/>
  <c r="AG29" i="5"/>
  <c r="AF29" i="5"/>
  <c r="AE29" i="5"/>
  <c r="AR28" i="5"/>
  <c r="AQ28" i="5"/>
  <c r="AP28" i="5"/>
  <c r="AO28" i="5"/>
  <c r="AN28" i="5"/>
  <c r="AM28" i="5"/>
  <c r="AL28" i="5"/>
  <c r="AK28" i="5"/>
  <c r="AJ28" i="5"/>
  <c r="AI28" i="5"/>
  <c r="AH28" i="5"/>
  <c r="AG28" i="5"/>
  <c r="AF28" i="5"/>
  <c r="AE28" i="5"/>
  <c r="AR27" i="5"/>
  <c r="AQ27" i="5"/>
  <c r="AP27" i="5"/>
  <c r="AO27" i="5"/>
  <c r="AN27" i="5"/>
  <c r="AM27" i="5"/>
  <c r="AL27" i="5"/>
  <c r="AK27" i="5"/>
  <c r="AJ27" i="5"/>
  <c r="AI27" i="5"/>
  <c r="AH27" i="5"/>
  <c r="AG27" i="5"/>
  <c r="AF27" i="5"/>
  <c r="AE27" i="5"/>
  <c r="AR26" i="5"/>
  <c r="AQ26" i="5"/>
  <c r="AP26" i="5"/>
  <c r="AO26" i="5"/>
  <c r="AN26" i="5"/>
  <c r="AM26" i="5"/>
  <c r="AL26" i="5"/>
  <c r="AK26" i="5"/>
  <c r="AJ26" i="5"/>
  <c r="AI26" i="5"/>
  <c r="AH26" i="5"/>
  <c r="AG26" i="5"/>
  <c r="AF26" i="5"/>
  <c r="AE26" i="5"/>
  <c r="AR25" i="5"/>
  <c r="AQ25" i="5"/>
  <c r="AP25" i="5"/>
  <c r="AO25" i="5"/>
  <c r="AN25" i="5"/>
  <c r="AM25" i="5"/>
  <c r="AL25" i="5"/>
  <c r="AK25" i="5"/>
  <c r="AJ25" i="5"/>
  <c r="AI25" i="5"/>
  <c r="AH25" i="5"/>
  <c r="AG25" i="5"/>
  <c r="AF25" i="5"/>
  <c r="AE25" i="5"/>
  <c r="AR24" i="5"/>
  <c r="AQ24" i="5"/>
  <c r="AP24" i="5"/>
  <c r="AO24" i="5"/>
  <c r="AN24" i="5"/>
  <c r="AM24" i="5"/>
  <c r="AL24" i="5"/>
  <c r="AK24" i="5"/>
  <c r="AJ24" i="5"/>
  <c r="AI24" i="5"/>
  <c r="AH24" i="5"/>
  <c r="AG24" i="5"/>
  <c r="AF24" i="5"/>
  <c r="AE24" i="5"/>
  <c r="AR23" i="5"/>
  <c r="AQ23" i="5"/>
  <c r="AP23" i="5"/>
  <c r="AO23" i="5"/>
  <c r="AN23" i="5"/>
  <c r="AM23" i="5"/>
  <c r="AL23" i="5"/>
  <c r="AK23" i="5"/>
  <c r="AJ23" i="5"/>
  <c r="AI23" i="5"/>
  <c r="AH23" i="5"/>
  <c r="AG23" i="5"/>
  <c r="AF23" i="5"/>
  <c r="AE23" i="5"/>
  <c r="AR22" i="5"/>
  <c r="AQ22" i="5"/>
  <c r="AP22" i="5"/>
  <c r="AO22" i="5"/>
  <c r="AN22" i="5"/>
  <c r="AM22" i="5"/>
  <c r="AL22" i="5"/>
  <c r="AK22" i="5"/>
  <c r="AJ22" i="5"/>
  <c r="AI22" i="5"/>
  <c r="AH22" i="5"/>
  <c r="AG22" i="5"/>
  <c r="AF22" i="5"/>
  <c r="AE22" i="5"/>
  <c r="AR21" i="5"/>
  <c r="AQ21" i="5"/>
  <c r="AP21" i="5"/>
  <c r="AO21" i="5"/>
  <c r="AN21" i="5"/>
  <c r="AM21" i="5"/>
  <c r="AL21" i="5"/>
  <c r="AK21" i="5"/>
  <c r="AJ21" i="5"/>
  <c r="AI21" i="5"/>
  <c r="AH21" i="5"/>
  <c r="AG21" i="5"/>
  <c r="AF21" i="5"/>
  <c r="AE21" i="5"/>
  <c r="AR20" i="5"/>
  <c r="AQ20" i="5"/>
  <c r="AP20" i="5"/>
  <c r="AO20" i="5"/>
  <c r="AN20" i="5"/>
  <c r="AM20" i="5"/>
  <c r="AL20" i="5"/>
  <c r="AK20" i="5"/>
  <c r="AJ20" i="5"/>
  <c r="AI20" i="5"/>
  <c r="AH20" i="5"/>
  <c r="AG20" i="5"/>
  <c r="AF20" i="5"/>
  <c r="AE20" i="5"/>
  <c r="AR18" i="5"/>
  <c r="AQ18" i="5"/>
  <c r="AP18" i="5"/>
  <c r="AO18" i="5"/>
  <c r="AN18" i="5"/>
  <c r="AM18" i="5"/>
  <c r="AL18" i="5"/>
  <c r="AK18" i="5"/>
  <c r="AJ18" i="5"/>
  <c r="AI18" i="5"/>
  <c r="AH18" i="5"/>
  <c r="AG18" i="5"/>
  <c r="AF18" i="5"/>
  <c r="AE18" i="5"/>
  <c r="AR17" i="5"/>
  <c r="AQ17" i="5"/>
  <c r="AP17" i="5"/>
  <c r="AO17" i="5"/>
  <c r="AN17" i="5"/>
  <c r="AM17" i="5"/>
  <c r="AL17" i="5"/>
  <c r="AK17" i="5"/>
  <c r="AJ17" i="5"/>
  <c r="AI17" i="5"/>
  <c r="AH17" i="5"/>
  <c r="AG17" i="5"/>
  <c r="AF17" i="5"/>
  <c r="AE17" i="5"/>
  <c r="AR16" i="5"/>
  <c r="AQ16" i="5"/>
  <c r="AP16" i="5"/>
  <c r="AO16" i="5"/>
  <c r="AN16" i="5"/>
  <c r="AM16" i="5"/>
  <c r="AL16" i="5"/>
  <c r="AK16" i="5"/>
  <c r="AJ16" i="5"/>
  <c r="AI16" i="5"/>
  <c r="AH16" i="5"/>
  <c r="AG16" i="5"/>
  <c r="AF16" i="5"/>
  <c r="AE16" i="5"/>
  <c r="AR14" i="5"/>
  <c r="AQ14" i="5"/>
  <c r="AP14" i="5"/>
  <c r="AO14" i="5"/>
  <c r="AN14" i="5"/>
  <c r="AM14" i="5"/>
  <c r="AL14" i="5"/>
  <c r="AK14" i="5"/>
  <c r="AJ14" i="5"/>
  <c r="AI14" i="5"/>
  <c r="AH14" i="5"/>
  <c r="AG14" i="5"/>
  <c r="AF14" i="5"/>
  <c r="AE14" i="5"/>
  <c r="AR13" i="5"/>
  <c r="AQ13" i="5"/>
  <c r="AP13" i="5"/>
  <c r="AO13" i="5"/>
  <c r="AN13" i="5"/>
  <c r="AM13" i="5"/>
  <c r="AL13" i="5"/>
  <c r="AK13" i="5"/>
  <c r="AJ13" i="5"/>
  <c r="AI13" i="5"/>
  <c r="AH13" i="5"/>
  <c r="AG13" i="5"/>
  <c r="AF13" i="5"/>
  <c r="AE13" i="5"/>
  <c r="AR11" i="5"/>
  <c r="AQ11" i="5"/>
  <c r="AP11" i="5"/>
  <c r="AO11" i="5"/>
  <c r="AN11" i="5"/>
  <c r="AM11" i="5"/>
  <c r="AL11" i="5"/>
  <c r="AK11" i="5"/>
  <c r="AJ11" i="5"/>
  <c r="AI11" i="5"/>
  <c r="AH11" i="5"/>
  <c r="AG11" i="5"/>
  <c r="AF11" i="5"/>
  <c r="AE11" i="5"/>
  <c r="AR10" i="5"/>
  <c r="AQ10" i="5"/>
  <c r="AP10" i="5"/>
  <c r="AO10" i="5"/>
  <c r="AN10" i="5"/>
  <c r="AM10" i="5"/>
  <c r="AL10" i="5"/>
  <c r="AK10" i="5"/>
  <c r="AJ10" i="5"/>
  <c r="AI10" i="5"/>
  <c r="AH10" i="5"/>
  <c r="AG10" i="5"/>
  <c r="AF10" i="5"/>
  <c r="AE10" i="5"/>
  <c r="AR9" i="5"/>
  <c r="AQ9" i="5"/>
  <c r="AP9" i="5"/>
  <c r="AO9" i="5"/>
  <c r="AN9" i="5"/>
  <c r="AM9" i="5"/>
  <c r="AL9" i="5"/>
  <c r="AK9" i="5"/>
  <c r="AJ9" i="5"/>
  <c r="AI9" i="5"/>
  <c r="AH9" i="5"/>
  <c r="AG9" i="5"/>
  <c r="AF9" i="5"/>
  <c r="AE9" i="5"/>
  <c r="AR8" i="5"/>
  <c r="AQ8" i="5"/>
  <c r="AP8" i="5"/>
  <c r="AO8" i="5"/>
  <c r="AN8" i="5"/>
  <c r="AM8" i="5"/>
  <c r="AL8" i="5"/>
  <c r="AK8" i="5"/>
  <c r="AJ8" i="5"/>
  <c r="AI8" i="5"/>
  <c r="AH8" i="5"/>
  <c r="AG8" i="5"/>
  <c r="AF8" i="5"/>
  <c r="AE8" i="5"/>
  <c r="AR7" i="5"/>
  <c r="AQ7" i="5"/>
  <c r="AP7" i="5"/>
  <c r="AO7" i="5"/>
  <c r="AN7" i="5"/>
  <c r="AM7" i="5"/>
  <c r="AL7" i="5"/>
  <c r="AK7" i="5"/>
  <c r="AJ7" i="5"/>
  <c r="AI7" i="5"/>
  <c r="AH7" i="5"/>
  <c r="AG7" i="5"/>
  <c r="AF7" i="5"/>
  <c r="AE7" i="5"/>
  <c r="AR6" i="5"/>
  <c r="AQ6" i="5"/>
  <c r="AP6" i="5"/>
  <c r="AO6" i="5"/>
  <c r="AN6" i="5"/>
  <c r="AM6" i="5"/>
  <c r="AL6" i="5"/>
  <c r="AK6" i="5"/>
  <c r="AJ6" i="5"/>
  <c r="AI6" i="5"/>
  <c r="AH6" i="5"/>
  <c r="AG6" i="5"/>
  <c r="AF6" i="5"/>
  <c r="AE6" i="5"/>
  <c r="AR5" i="5"/>
  <c r="AQ5" i="5"/>
  <c r="AP5" i="5"/>
  <c r="AO5" i="5"/>
  <c r="AN5" i="5"/>
  <c r="AM5" i="5"/>
  <c r="AL5" i="5"/>
  <c r="AK5" i="5"/>
  <c r="AJ5" i="5"/>
  <c r="AI5" i="5"/>
  <c r="AH5" i="5"/>
  <c r="AG5" i="5"/>
  <c r="AF5" i="5"/>
  <c r="AE5" i="5"/>
  <c r="AR4" i="5"/>
  <c r="AQ4" i="5"/>
  <c r="AP4" i="5"/>
  <c r="AO4" i="5"/>
  <c r="AN4" i="5"/>
  <c r="AM4" i="5"/>
  <c r="AL4" i="5"/>
  <c r="AK4" i="5"/>
  <c r="AJ4" i="5"/>
  <c r="AI4" i="5"/>
  <c r="AH4" i="5"/>
  <c r="AG4" i="5"/>
  <c r="AF4" i="5"/>
  <c r="AE4" i="5"/>
  <c r="AR3" i="5"/>
  <c r="AQ3" i="5"/>
  <c r="AP3" i="5"/>
  <c r="AO3" i="5"/>
  <c r="AN3" i="5"/>
  <c r="AM3" i="5"/>
  <c r="AL3" i="5"/>
  <c r="AK3" i="5"/>
  <c r="AJ3" i="5"/>
  <c r="AI3" i="5"/>
  <c r="AH3" i="5"/>
  <c r="AG3" i="5"/>
  <c r="AF3" i="5"/>
  <c r="AE3" i="5"/>
  <c r="AD4" i="5"/>
  <c r="AD5" i="5"/>
  <c r="AD6" i="5"/>
  <c r="AD7" i="5"/>
  <c r="AD8" i="5"/>
  <c r="AD9" i="5"/>
  <c r="AD10" i="5"/>
  <c r="AD11" i="5"/>
  <c r="AD13" i="5"/>
  <c r="AD14" i="5"/>
  <c r="AD16" i="5"/>
  <c r="AD17" i="5"/>
  <c r="AD18" i="5"/>
  <c r="AD20" i="5"/>
  <c r="AD21" i="5"/>
  <c r="AD22" i="5"/>
  <c r="AD23" i="5"/>
  <c r="AD24" i="5"/>
  <c r="AD25" i="5"/>
  <c r="AD26" i="5"/>
  <c r="AD27" i="5"/>
  <c r="AD28" i="5"/>
  <c r="AD29" i="5"/>
  <c r="AD30" i="5"/>
  <c r="AD31" i="5"/>
  <c r="AD32" i="5"/>
  <c r="AD33" i="5"/>
  <c r="AD34" i="5"/>
  <c r="AD35" i="5"/>
  <c r="AD36" i="5"/>
  <c r="AD37" i="5"/>
  <c r="AD39" i="5"/>
  <c r="AD40" i="5"/>
  <c r="AD41" i="5"/>
  <c r="AD42" i="5"/>
  <c r="AD43" i="5"/>
  <c r="AD44" i="5"/>
  <c r="AD45" i="5"/>
  <c r="AD46" i="5"/>
  <c r="AD48" i="5"/>
  <c r="AD49" i="5"/>
  <c r="AD51" i="5"/>
  <c r="AD52" i="5"/>
  <c r="AD53" i="5"/>
  <c r="AD54" i="5"/>
  <c r="AD55" i="5"/>
  <c r="AD57" i="5"/>
  <c r="AD58" i="5"/>
  <c r="AD59" i="5"/>
  <c r="AD60" i="5"/>
  <c r="AD61" i="5"/>
  <c r="AD62" i="5"/>
  <c r="AD63" i="5"/>
  <c r="AD64" i="5"/>
  <c r="AD65" i="5"/>
  <c r="AD66" i="5"/>
  <c r="AD68" i="5"/>
  <c r="AD69" i="5"/>
  <c r="AD70" i="5"/>
  <c r="AD71" i="5"/>
  <c r="AD73" i="5"/>
  <c r="AD74" i="5"/>
  <c r="AD75" i="5"/>
  <c r="AD76" i="5"/>
  <c r="AD77" i="5"/>
  <c r="AD78" i="5"/>
  <c r="AD79" i="5"/>
  <c r="AD80" i="5"/>
  <c r="AD81" i="5"/>
  <c r="AD82" i="5"/>
  <c r="AD83" i="5"/>
  <c r="AD84" i="5"/>
  <c r="AD85" i="5"/>
  <c r="AD86" i="5"/>
  <c r="AD88" i="5"/>
  <c r="AD89" i="5"/>
  <c r="AD90" i="5"/>
  <c r="AD91" i="5"/>
  <c r="AD92" i="5"/>
  <c r="AD93" i="5"/>
  <c r="AD94" i="5"/>
  <c r="AD95" i="5"/>
  <c r="AD96" i="5"/>
  <c r="AD97" i="5"/>
  <c r="AD98" i="5"/>
  <c r="AD99" i="5"/>
  <c r="AD100" i="5"/>
  <c r="AD102" i="5"/>
  <c r="AD103" i="5"/>
  <c r="AD104" i="5"/>
  <c r="AD105" i="5"/>
  <c r="AD106" i="5"/>
  <c r="AD107" i="5"/>
  <c r="AD108" i="5"/>
  <c r="AD109" i="5"/>
  <c r="AD110" i="5"/>
  <c r="AD111" i="5"/>
  <c r="AD112" i="5"/>
  <c r="AD114" i="5"/>
  <c r="AD115" i="5"/>
  <c r="AD116" i="5"/>
  <c r="AD117" i="5"/>
  <c r="AD118" i="5"/>
  <c r="AD119" i="5"/>
  <c r="AD120" i="5"/>
  <c r="AD121" i="5"/>
  <c r="AD122" i="5"/>
  <c r="AD123" i="5"/>
  <c r="AD124" i="5"/>
  <c r="AD125" i="5"/>
  <c r="AD126" i="5"/>
  <c r="AD127" i="5"/>
  <c r="AD129" i="5"/>
  <c r="AD130" i="5"/>
  <c r="AD131" i="5"/>
  <c r="AD133" i="5"/>
  <c r="AD134" i="5"/>
  <c r="AD135" i="5"/>
  <c r="AD136" i="5"/>
  <c r="AD137" i="5"/>
  <c r="AD138" i="5"/>
  <c r="AD140" i="5"/>
  <c r="AD141" i="5"/>
  <c r="AD142" i="5"/>
  <c r="AD144" i="5"/>
  <c r="AD145" i="5"/>
  <c r="AD146" i="5"/>
  <c r="AD147" i="5"/>
  <c r="AD148" i="5"/>
  <c r="AD149" i="5"/>
  <c r="AD150" i="5"/>
  <c r="AD151" i="5"/>
  <c r="AD152" i="5"/>
  <c r="AD153" i="5"/>
  <c r="AD154" i="5"/>
  <c r="AC154" i="5"/>
  <c r="AC153" i="5"/>
  <c r="AC152" i="5"/>
  <c r="AC151" i="5"/>
  <c r="AC150" i="5"/>
  <c r="AC149" i="5"/>
  <c r="AC148" i="5"/>
  <c r="AC147" i="5"/>
  <c r="AC146" i="5"/>
  <c r="AC145" i="5"/>
  <c r="AC144" i="5"/>
  <c r="AC142" i="5"/>
  <c r="AC141" i="5"/>
  <c r="AC140" i="5"/>
  <c r="AC138" i="5"/>
  <c r="AC137" i="5"/>
  <c r="AC136" i="5"/>
  <c r="AC135" i="5"/>
  <c r="AC134" i="5"/>
  <c r="AC133" i="5"/>
  <c r="AC131" i="5"/>
  <c r="AC130" i="5"/>
  <c r="AC129" i="5"/>
  <c r="AC127" i="5"/>
  <c r="AC126" i="5"/>
  <c r="AC125" i="5"/>
  <c r="AC124" i="5"/>
  <c r="AC123" i="5"/>
  <c r="AC122" i="5"/>
  <c r="AC121" i="5"/>
  <c r="AC120" i="5"/>
  <c r="AC119" i="5"/>
  <c r="AC118" i="5"/>
  <c r="AC117" i="5"/>
  <c r="AC116" i="5"/>
  <c r="AC115" i="5"/>
  <c r="AC114" i="5"/>
  <c r="AC112" i="5"/>
  <c r="AC111" i="5"/>
  <c r="AC110" i="5"/>
  <c r="AC109" i="5"/>
  <c r="AC108" i="5"/>
  <c r="AC107" i="5"/>
  <c r="AC106" i="5"/>
  <c r="AC105" i="5"/>
  <c r="AC104" i="5"/>
  <c r="AC103" i="5"/>
  <c r="AC102" i="5"/>
  <c r="AC100" i="5"/>
  <c r="AC99" i="5"/>
  <c r="AC98" i="5"/>
  <c r="AC97" i="5"/>
  <c r="AC96" i="5"/>
  <c r="AC95" i="5"/>
  <c r="AC94" i="5"/>
  <c r="AC93" i="5"/>
  <c r="AC92" i="5"/>
  <c r="AC91" i="5"/>
  <c r="AC90" i="5"/>
  <c r="AC89" i="5"/>
  <c r="AC88" i="5"/>
  <c r="AC86" i="5"/>
  <c r="AC85" i="5"/>
  <c r="AC84" i="5"/>
  <c r="AC83" i="5"/>
  <c r="AC82" i="5"/>
  <c r="AC81" i="5"/>
  <c r="AC80" i="5"/>
  <c r="AC79" i="5"/>
  <c r="AC78" i="5"/>
  <c r="AC77" i="5"/>
  <c r="AC76" i="5"/>
  <c r="AC75" i="5"/>
  <c r="AC74" i="5"/>
  <c r="AC73" i="5"/>
  <c r="AC71" i="5"/>
  <c r="AC70" i="5"/>
  <c r="AC69" i="5"/>
  <c r="AC68" i="5"/>
  <c r="AC66" i="5"/>
  <c r="AC65" i="5"/>
  <c r="AC64" i="5"/>
  <c r="AC63" i="5"/>
  <c r="AC62" i="5"/>
  <c r="AC61" i="5"/>
  <c r="AC60" i="5"/>
  <c r="AC59" i="5"/>
  <c r="AC58" i="5"/>
  <c r="AC57" i="5"/>
  <c r="AC55" i="5"/>
  <c r="AC54" i="5"/>
  <c r="AC53" i="5"/>
  <c r="AC52" i="5"/>
  <c r="AC51" i="5"/>
  <c r="AC49" i="5"/>
  <c r="AC48" i="5"/>
  <c r="AC46" i="5"/>
  <c r="AC45" i="5"/>
  <c r="AC44" i="5"/>
  <c r="AC43" i="5"/>
  <c r="AC42" i="5"/>
  <c r="AC41" i="5"/>
  <c r="AC40" i="5"/>
  <c r="AC39" i="5"/>
  <c r="AC37" i="5"/>
  <c r="AC36" i="5"/>
  <c r="AC35" i="5"/>
  <c r="AC34" i="5"/>
  <c r="AC33" i="5"/>
  <c r="AC32" i="5"/>
  <c r="AC31" i="5"/>
  <c r="AC30" i="5"/>
  <c r="AC29" i="5"/>
  <c r="AC28" i="5"/>
  <c r="AC27" i="5"/>
  <c r="AC26" i="5"/>
  <c r="AC25" i="5"/>
  <c r="AC24" i="5"/>
  <c r="AC23" i="5"/>
  <c r="AC22" i="5"/>
  <c r="AC21" i="5"/>
  <c r="AC20" i="5"/>
  <c r="AC18" i="5"/>
  <c r="AC17" i="5"/>
  <c r="AC16" i="5"/>
  <c r="AC14" i="5"/>
  <c r="AC13" i="5"/>
  <c r="AC11" i="5"/>
  <c r="AC10" i="5"/>
  <c r="AC9" i="5"/>
  <c r="AC8" i="5"/>
  <c r="AC7" i="5"/>
  <c r="AC6" i="5"/>
  <c r="AC5" i="5"/>
  <c r="AC4" i="5"/>
  <c r="AC3" i="5"/>
  <c r="AB154" i="5"/>
  <c r="AB153" i="5"/>
  <c r="AB152" i="5"/>
  <c r="AB151" i="5"/>
  <c r="AB150" i="5"/>
  <c r="AB149" i="5"/>
  <c r="AB148" i="5"/>
  <c r="AB147" i="5"/>
  <c r="AB146" i="5"/>
  <c r="AB145" i="5"/>
  <c r="AB144" i="5"/>
  <c r="AB142" i="5"/>
  <c r="AB141" i="5"/>
  <c r="AB140" i="5"/>
  <c r="AB138" i="5"/>
  <c r="AB137" i="5"/>
  <c r="AB136" i="5"/>
  <c r="AB135" i="5"/>
  <c r="AB134" i="5"/>
  <c r="AB133" i="5"/>
  <c r="AB131" i="5"/>
  <c r="AB130" i="5"/>
  <c r="AB129" i="5"/>
  <c r="AB127" i="5"/>
  <c r="AB126" i="5"/>
  <c r="AB125" i="5"/>
  <c r="AB124" i="5"/>
  <c r="AB123" i="5"/>
  <c r="AB122" i="5"/>
  <c r="AB121" i="5"/>
  <c r="AB120" i="5"/>
  <c r="AB119" i="5"/>
  <c r="AB118" i="5"/>
  <c r="AB117" i="5"/>
  <c r="AB116" i="5"/>
  <c r="AB115" i="5"/>
  <c r="AB114" i="5"/>
  <c r="AB112" i="5"/>
  <c r="AB111" i="5"/>
  <c r="AB110" i="5"/>
  <c r="AB109" i="5"/>
  <c r="AB108" i="5"/>
  <c r="AB107" i="5"/>
  <c r="AB106" i="5"/>
  <c r="AB105" i="5"/>
  <c r="AB104" i="5"/>
  <c r="AB103" i="5"/>
  <c r="AB102" i="5"/>
  <c r="AB100" i="5"/>
  <c r="AB99" i="5"/>
  <c r="AB98" i="5"/>
  <c r="AB97" i="5"/>
  <c r="AB96" i="5"/>
  <c r="AB95" i="5"/>
  <c r="AB94" i="5"/>
  <c r="AB93" i="5"/>
  <c r="AB92" i="5"/>
  <c r="AB91" i="5"/>
  <c r="AB90" i="5"/>
  <c r="AB89" i="5"/>
  <c r="AB88" i="5"/>
  <c r="AB86" i="5"/>
  <c r="AB85" i="5"/>
  <c r="AB84" i="5"/>
  <c r="AB83" i="5"/>
  <c r="AB82" i="5"/>
  <c r="AB81" i="5"/>
  <c r="AB80" i="5"/>
  <c r="AB79" i="5"/>
  <c r="AB78" i="5"/>
  <c r="AB77" i="5"/>
  <c r="AB76" i="5"/>
  <c r="AB75" i="5"/>
  <c r="AB74" i="5"/>
  <c r="AB73" i="5"/>
  <c r="AB71" i="5"/>
  <c r="AB70" i="5"/>
  <c r="AB69" i="5"/>
  <c r="AB68" i="5"/>
  <c r="AB66" i="5"/>
  <c r="AB65" i="5"/>
  <c r="AB64" i="5"/>
  <c r="AB63" i="5"/>
  <c r="AB62" i="5"/>
  <c r="AB61" i="5"/>
  <c r="AB60" i="5"/>
  <c r="AB59" i="5"/>
  <c r="AB58" i="5"/>
  <c r="AB57" i="5"/>
  <c r="AB55" i="5"/>
  <c r="AB54" i="5"/>
  <c r="AB53" i="5"/>
  <c r="AB52" i="5"/>
  <c r="AB51" i="5"/>
  <c r="AB49" i="5"/>
  <c r="AB48" i="5"/>
  <c r="AB46" i="5"/>
  <c r="AB45" i="5"/>
  <c r="AB44" i="5"/>
  <c r="AB43" i="5"/>
  <c r="AB42" i="5"/>
  <c r="AB41" i="5"/>
  <c r="AB40" i="5"/>
  <c r="AB39" i="5"/>
  <c r="AB37" i="5"/>
  <c r="AB36" i="5"/>
  <c r="AB35" i="5"/>
  <c r="AB34" i="5"/>
  <c r="AB33" i="5"/>
  <c r="AB32" i="5"/>
  <c r="AB31" i="5"/>
  <c r="AB30" i="5"/>
  <c r="AB29" i="5"/>
  <c r="AB28" i="5"/>
  <c r="AB27" i="5"/>
  <c r="AB26" i="5"/>
  <c r="AB25" i="5"/>
  <c r="AB24" i="5"/>
  <c r="AB23" i="5"/>
  <c r="AB22" i="5"/>
  <c r="AB21" i="5"/>
  <c r="AB20" i="5"/>
  <c r="AB18" i="5"/>
  <c r="AB17" i="5"/>
  <c r="AB16" i="5"/>
  <c r="AB14" i="5"/>
  <c r="AB13" i="5"/>
  <c r="AB11" i="5"/>
  <c r="AB10" i="5"/>
  <c r="AB9" i="5"/>
  <c r="AB8" i="5"/>
  <c r="AB7" i="5"/>
  <c r="AB6" i="5"/>
  <c r="AB5" i="5"/>
  <c r="AB4" i="5"/>
  <c r="AB3" i="5"/>
  <c r="AD3" i="5"/>
  <c r="F76" i="5"/>
  <c r="T154" i="5"/>
  <c r="T153" i="5"/>
  <c r="T152" i="5"/>
  <c r="T151" i="5"/>
  <c r="T150" i="5"/>
  <c r="T149" i="5"/>
  <c r="T148" i="5"/>
  <c r="T147" i="5"/>
  <c r="T146" i="5"/>
  <c r="T145" i="5"/>
  <c r="T144" i="5"/>
  <c r="T142" i="5"/>
  <c r="T141" i="5"/>
  <c r="T140" i="5"/>
  <c r="T138" i="5"/>
  <c r="T137" i="5"/>
  <c r="T136" i="5"/>
  <c r="T135" i="5"/>
  <c r="T134" i="5"/>
  <c r="T133" i="5"/>
  <c r="T131" i="5"/>
  <c r="T130" i="5"/>
  <c r="T129" i="5"/>
  <c r="T127" i="5"/>
  <c r="T126" i="5"/>
  <c r="T125" i="5"/>
  <c r="T124" i="5"/>
  <c r="T123" i="5"/>
  <c r="T122" i="5"/>
  <c r="T121" i="5"/>
  <c r="T120" i="5"/>
  <c r="T119" i="5"/>
  <c r="T118" i="5"/>
  <c r="T117" i="5"/>
  <c r="T116" i="5"/>
  <c r="T115" i="5"/>
  <c r="T114" i="5"/>
  <c r="T112" i="5"/>
  <c r="T111" i="5"/>
  <c r="T110" i="5"/>
  <c r="T109" i="5"/>
  <c r="T108" i="5"/>
  <c r="T107" i="5"/>
  <c r="T106" i="5"/>
  <c r="T105" i="5"/>
  <c r="T104" i="5"/>
  <c r="T103" i="5"/>
  <c r="T102" i="5"/>
  <c r="T100" i="5"/>
  <c r="T99" i="5"/>
  <c r="T98" i="5"/>
  <c r="T97" i="5"/>
  <c r="T96" i="5"/>
  <c r="T95" i="5"/>
  <c r="T94" i="5"/>
  <c r="T93" i="5"/>
  <c r="T92" i="5"/>
  <c r="T91" i="5"/>
  <c r="T90" i="5"/>
  <c r="T89" i="5"/>
  <c r="T88" i="5"/>
  <c r="T86" i="5"/>
  <c r="T85" i="5"/>
  <c r="T84" i="5"/>
  <c r="T83" i="5"/>
  <c r="T82" i="5"/>
  <c r="T81" i="5"/>
  <c r="T80" i="5"/>
  <c r="T79" i="5"/>
  <c r="T78" i="5"/>
  <c r="T77" i="5"/>
  <c r="T76" i="5"/>
  <c r="T75" i="5"/>
  <c r="T74" i="5"/>
  <c r="T73" i="5"/>
  <c r="T71" i="5"/>
  <c r="T70" i="5"/>
  <c r="T69" i="5"/>
  <c r="T68" i="5"/>
  <c r="T66" i="5"/>
  <c r="T65" i="5"/>
  <c r="T64" i="5"/>
  <c r="T63" i="5"/>
  <c r="T62" i="5"/>
  <c r="T61" i="5"/>
  <c r="T60" i="5"/>
  <c r="T59" i="5"/>
  <c r="T58" i="5"/>
  <c r="T57" i="5"/>
  <c r="T55" i="5"/>
  <c r="T54" i="5"/>
  <c r="T53" i="5"/>
  <c r="T52" i="5"/>
  <c r="T51" i="5"/>
  <c r="T49" i="5"/>
  <c r="T48" i="5"/>
  <c r="T46" i="5"/>
  <c r="T45" i="5"/>
  <c r="T44" i="5"/>
  <c r="T43" i="5"/>
  <c r="T42" i="5"/>
  <c r="T41" i="5"/>
  <c r="T40" i="5"/>
  <c r="T39" i="5"/>
  <c r="T37" i="5"/>
  <c r="T36" i="5"/>
  <c r="T35" i="5"/>
  <c r="T34" i="5"/>
  <c r="T33" i="5"/>
  <c r="T32" i="5"/>
  <c r="T31" i="5"/>
  <c r="T30" i="5"/>
  <c r="T29" i="5"/>
  <c r="T28" i="5"/>
  <c r="T27" i="5"/>
  <c r="T26" i="5"/>
  <c r="T25" i="5"/>
  <c r="T24" i="5"/>
  <c r="T23" i="5"/>
  <c r="T22" i="5"/>
  <c r="T21" i="5"/>
  <c r="T20" i="5"/>
  <c r="T18" i="5"/>
  <c r="T17" i="5"/>
  <c r="T16" i="5"/>
  <c r="T14" i="5"/>
  <c r="T13" i="5"/>
  <c r="T11" i="5"/>
  <c r="T10" i="5"/>
  <c r="T9" i="5"/>
  <c r="T8" i="5"/>
  <c r="T7" i="5"/>
  <c r="T6" i="5"/>
  <c r="T5" i="5"/>
  <c r="T4" i="5"/>
  <c r="T3" i="5"/>
  <c r="S154" i="5"/>
  <c r="S153" i="5"/>
  <c r="S152" i="5"/>
  <c r="S151" i="5"/>
  <c r="S150" i="5"/>
  <c r="S149" i="5"/>
  <c r="S148" i="5"/>
  <c r="S147" i="5"/>
  <c r="S146" i="5"/>
  <c r="S145" i="5"/>
  <c r="S144" i="5"/>
  <c r="S142" i="5"/>
  <c r="S141" i="5"/>
  <c r="S140" i="5"/>
  <c r="S138" i="5"/>
  <c r="S137" i="5"/>
  <c r="S136" i="5"/>
  <c r="S135" i="5"/>
  <c r="S134" i="5"/>
  <c r="S133" i="5"/>
  <c r="S131" i="5"/>
  <c r="S130" i="5"/>
  <c r="S129" i="5"/>
  <c r="S127" i="5"/>
  <c r="S126" i="5"/>
  <c r="S125" i="5"/>
  <c r="S124" i="5"/>
  <c r="S123" i="5"/>
  <c r="S122" i="5"/>
  <c r="S121" i="5"/>
  <c r="S120" i="5"/>
  <c r="S119" i="5"/>
  <c r="S118" i="5"/>
  <c r="S117" i="5"/>
  <c r="S116" i="5"/>
  <c r="S115" i="5"/>
  <c r="S114" i="5"/>
  <c r="S112" i="5"/>
  <c r="S111" i="5"/>
  <c r="S110" i="5"/>
  <c r="S109" i="5"/>
  <c r="S108" i="5"/>
  <c r="S107" i="5"/>
  <c r="S106" i="5"/>
  <c r="S105" i="5"/>
  <c r="S104" i="5"/>
  <c r="S103" i="5"/>
  <c r="S102" i="5"/>
  <c r="S100" i="5"/>
  <c r="S99" i="5"/>
  <c r="S98" i="5"/>
  <c r="S97" i="5"/>
  <c r="S96" i="5"/>
  <c r="S95" i="5"/>
  <c r="S94" i="5"/>
  <c r="S93" i="5"/>
  <c r="S92" i="5"/>
  <c r="S91" i="5"/>
  <c r="S90" i="5"/>
  <c r="S89" i="5"/>
  <c r="S88" i="5"/>
  <c r="S86" i="5"/>
  <c r="S85" i="5"/>
  <c r="S84" i="5"/>
  <c r="S83" i="5"/>
  <c r="S82" i="5"/>
  <c r="S81" i="5"/>
  <c r="S80" i="5"/>
  <c r="S79" i="5"/>
  <c r="S78" i="5"/>
  <c r="S77" i="5"/>
  <c r="S76" i="5"/>
  <c r="S75" i="5"/>
  <c r="S74" i="5"/>
  <c r="S73" i="5"/>
  <c r="S71" i="5"/>
  <c r="S70" i="5"/>
  <c r="S69" i="5"/>
  <c r="S68" i="5"/>
  <c r="S66" i="5"/>
  <c r="S65" i="5"/>
  <c r="S64" i="5"/>
  <c r="S63" i="5"/>
  <c r="S62" i="5"/>
  <c r="S61" i="5"/>
  <c r="S60" i="5"/>
  <c r="S59" i="5"/>
  <c r="S58" i="5"/>
  <c r="S57" i="5"/>
  <c r="S55" i="5"/>
  <c r="S54" i="5"/>
  <c r="S53" i="5"/>
  <c r="S52" i="5"/>
  <c r="S51" i="5"/>
  <c r="S49" i="5"/>
  <c r="S48" i="5"/>
  <c r="S46" i="5"/>
  <c r="S45" i="5"/>
  <c r="S44" i="5"/>
  <c r="S43" i="5"/>
  <c r="S42" i="5"/>
  <c r="S41" i="5"/>
  <c r="S40" i="5"/>
  <c r="S39" i="5"/>
  <c r="S37" i="5"/>
  <c r="S36" i="5"/>
  <c r="S35" i="5"/>
  <c r="S34" i="5"/>
  <c r="S33" i="5"/>
  <c r="S32" i="5"/>
  <c r="S31" i="5"/>
  <c r="S30" i="5"/>
  <c r="S29" i="5"/>
  <c r="S28" i="5"/>
  <c r="S27" i="5"/>
  <c r="S26" i="5"/>
  <c r="S25" i="5"/>
  <c r="S24" i="5"/>
  <c r="S23" i="5"/>
  <c r="S22" i="5"/>
  <c r="S21" i="5"/>
  <c r="S20" i="5"/>
  <c r="S18" i="5"/>
  <c r="S17" i="5"/>
  <c r="S16" i="5"/>
  <c r="S14" i="5"/>
  <c r="S13" i="5"/>
  <c r="S11" i="5"/>
  <c r="S10" i="5"/>
  <c r="S9" i="5"/>
  <c r="S8" i="5"/>
  <c r="S7" i="5"/>
  <c r="S6" i="5"/>
  <c r="S5" i="5"/>
  <c r="S4" i="5"/>
  <c r="S3" i="5"/>
  <c r="R154" i="5"/>
  <c r="R153" i="5"/>
  <c r="R152" i="5"/>
  <c r="R151" i="5"/>
  <c r="R150" i="5"/>
  <c r="R149" i="5"/>
  <c r="R148" i="5"/>
  <c r="R147" i="5"/>
  <c r="R146" i="5"/>
  <c r="R145" i="5"/>
  <c r="R144" i="5"/>
  <c r="R142" i="5"/>
  <c r="R141" i="5"/>
  <c r="R140" i="5"/>
  <c r="R138" i="5"/>
  <c r="R137" i="5"/>
  <c r="R136" i="5"/>
  <c r="R135" i="5"/>
  <c r="R134" i="5"/>
  <c r="R133" i="5"/>
  <c r="R131" i="5"/>
  <c r="R130" i="5"/>
  <c r="R129" i="5"/>
  <c r="R127" i="5"/>
  <c r="R126" i="5"/>
  <c r="R125" i="5"/>
  <c r="R124" i="5"/>
  <c r="R123" i="5"/>
  <c r="R122" i="5"/>
  <c r="R121" i="5"/>
  <c r="R120" i="5"/>
  <c r="R119" i="5"/>
  <c r="R118" i="5"/>
  <c r="R117" i="5"/>
  <c r="R116" i="5"/>
  <c r="R115" i="5"/>
  <c r="R114" i="5"/>
  <c r="R112" i="5"/>
  <c r="R111" i="5"/>
  <c r="R110" i="5"/>
  <c r="R109" i="5"/>
  <c r="R108" i="5"/>
  <c r="R107" i="5"/>
  <c r="R106" i="5"/>
  <c r="R105" i="5"/>
  <c r="R104" i="5"/>
  <c r="R103" i="5"/>
  <c r="R102" i="5"/>
  <c r="R100" i="5"/>
  <c r="R99" i="5"/>
  <c r="R98" i="5"/>
  <c r="R97" i="5"/>
  <c r="R96" i="5"/>
  <c r="R95" i="5"/>
  <c r="R94" i="5"/>
  <c r="R93" i="5"/>
  <c r="R92" i="5"/>
  <c r="R91" i="5"/>
  <c r="R90" i="5"/>
  <c r="R89" i="5"/>
  <c r="R88" i="5"/>
  <c r="R86" i="5"/>
  <c r="R85" i="5"/>
  <c r="R84" i="5"/>
  <c r="R83" i="5"/>
  <c r="R82" i="5"/>
  <c r="R81" i="5"/>
  <c r="R80" i="5"/>
  <c r="R79" i="5"/>
  <c r="R78" i="5"/>
  <c r="R77" i="5"/>
  <c r="R76" i="5"/>
  <c r="R75" i="5"/>
  <c r="R74" i="5"/>
  <c r="R73" i="5"/>
  <c r="R71" i="5"/>
  <c r="R70" i="5"/>
  <c r="R69" i="5"/>
  <c r="R68" i="5"/>
  <c r="R66" i="5"/>
  <c r="R65" i="5"/>
  <c r="R64" i="5"/>
  <c r="R63" i="5"/>
  <c r="R62" i="5"/>
  <c r="R61" i="5"/>
  <c r="R60" i="5"/>
  <c r="R59" i="5"/>
  <c r="R58" i="5"/>
  <c r="R57" i="5"/>
  <c r="R55" i="5"/>
  <c r="R54" i="5"/>
  <c r="R53" i="5"/>
  <c r="R52" i="5"/>
  <c r="R51" i="5"/>
  <c r="R49" i="5"/>
  <c r="R48" i="5"/>
  <c r="R46" i="5"/>
  <c r="R45" i="5"/>
  <c r="R44" i="5"/>
  <c r="R43" i="5"/>
  <c r="R42" i="5"/>
  <c r="R41" i="5"/>
  <c r="R40" i="5"/>
  <c r="R39" i="5"/>
  <c r="R37" i="5"/>
  <c r="R36" i="5"/>
  <c r="R35" i="5"/>
  <c r="R34" i="5"/>
  <c r="R33" i="5"/>
  <c r="R32" i="5"/>
  <c r="R31" i="5"/>
  <c r="R30" i="5"/>
  <c r="R29" i="5"/>
  <c r="R28" i="5"/>
  <c r="R27" i="5"/>
  <c r="R26" i="5"/>
  <c r="R25" i="5"/>
  <c r="R24" i="5"/>
  <c r="R23" i="5"/>
  <c r="R22" i="5"/>
  <c r="R21" i="5"/>
  <c r="R20" i="5"/>
  <c r="R18" i="5"/>
  <c r="R17" i="5"/>
  <c r="R16" i="5"/>
  <c r="R14" i="5"/>
  <c r="R13" i="5"/>
  <c r="R11" i="5"/>
  <c r="R10" i="5"/>
  <c r="R9" i="5"/>
  <c r="R8" i="5"/>
  <c r="R7" i="5"/>
  <c r="R6" i="5"/>
  <c r="R5" i="5"/>
  <c r="R4" i="5"/>
  <c r="R3" i="5"/>
  <c r="Q154" i="5"/>
  <c r="Q153" i="5"/>
  <c r="Q152" i="5"/>
  <c r="Q151" i="5"/>
  <c r="Q150" i="5"/>
  <c r="Q149" i="5"/>
  <c r="Q148" i="5"/>
  <c r="Q147" i="5"/>
  <c r="Q146" i="5"/>
  <c r="Q145" i="5"/>
  <c r="Q144" i="5"/>
  <c r="Q142" i="5"/>
  <c r="Q141" i="5"/>
  <c r="Q140" i="5"/>
  <c r="Q138" i="5"/>
  <c r="Q137" i="5"/>
  <c r="Q136" i="5"/>
  <c r="Q135" i="5"/>
  <c r="Q134" i="5"/>
  <c r="Q133" i="5"/>
  <c r="Q131" i="5"/>
  <c r="Q130" i="5"/>
  <c r="Q129" i="5"/>
  <c r="Q127" i="5"/>
  <c r="Q126" i="5"/>
  <c r="Q125" i="5"/>
  <c r="Q124" i="5"/>
  <c r="Q123" i="5"/>
  <c r="Q122" i="5"/>
  <c r="Q121" i="5"/>
  <c r="Q120" i="5"/>
  <c r="Q119" i="5"/>
  <c r="Q118" i="5"/>
  <c r="Q117" i="5"/>
  <c r="Q116" i="5"/>
  <c r="Q115" i="5"/>
  <c r="Q114" i="5"/>
  <c r="Q112" i="5"/>
  <c r="Q111" i="5"/>
  <c r="Q110" i="5"/>
  <c r="Q109" i="5"/>
  <c r="Q108" i="5"/>
  <c r="Q107" i="5"/>
  <c r="Q106" i="5"/>
  <c r="Q105" i="5"/>
  <c r="Q104" i="5"/>
  <c r="Q103" i="5"/>
  <c r="Q102" i="5"/>
  <c r="Q100" i="5"/>
  <c r="Q99" i="5"/>
  <c r="Q98" i="5"/>
  <c r="Q97" i="5"/>
  <c r="Q96" i="5"/>
  <c r="Q95" i="5"/>
  <c r="Q94" i="5"/>
  <c r="Q93" i="5"/>
  <c r="Q92" i="5"/>
  <c r="Q91" i="5"/>
  <c r="Q90" i="5"/>
  <c r="Q89" i="5"/>
  <c r="Q88" i="5"/>
  <c r="Q86" i="5"/>
  <c r="Q85" i="5"/>
  <c r="Q84" i="5"/>
  <c r="Q83" i="5"/>
  <c r="Q82" i="5"/>
  <c r="Q81" i="5"/>
  <c r="Q80" i="5"/>
  <c r="Q79" i="5"/>
  <c r="Q78" i="5"/>
  <c r="Q77" i="5"/>
  <c r="Q76" i="5"/>
  <c r="Q75" i="5"/>
  <c r="Q74" i="5"/>
  <c r="Q73" i="5"/>
  <c r="Q71" i="5"/>
  <c r="Q70" i="5"/>
  <c r="Q69" i="5"/>
  <c r="Q68" i="5"/>
  <c r="Q66" i="5"/>
  <c r="Q65" i="5"/>
  <c r="Q64" i="5"/>
  <c r="Q63" i="5"/>
  <c r="Q62" i="5"/>
  <c r="Q61" i="5"/>
  <c r="Q60" i="5"/>
  <c r="Q59" i="5"/>
  <c r="Q58" i="5"/>
  <c r="Q57" i="5"/>
  <c r="Q55" i="5"/>
  <c r="Q54" i="5"/>
  <c r="Q53" i="5"/>
  <c r="Q52" i="5"/>
  <c r="Q51" i="5"/>
  <c r="Q49" i="5"/>
  <c r="Q48" i="5"/>
  <c r="Q46" i="5"/>
  <c r="Q45" i="5"/>
  <c r="Q44" i="5"/>
  <c r="Q43" i="5"/>
  <c r="Q42" i="5"/>
  <c r="Q41" i="5"/>
  <c r="Q40" i="5"/>
  <c r="Q39" i="5"/>
  <c r="Q37" i="5"/>
  <c r="Q36" i="5"/>
  <c r="Q35" i="5"/>
  <c r="Q34" i="5"/>
  <c r="Q33" i="5"/>
  <c r="Q32" i="5"/>
  <c r="Q31" i="5"/>
  <c r="Q30" i="5"/>
  <c r="Q29" i="5"/>
  <c r="Q28" i="5"/>
  <c r="Q27" i="5"/>
  <c r="Q26" i="5"/>
  <c r="Q25" i="5"/>
  <c r="Q24" i="5"/>
  <c r="Q23" i="5"/>
  <c r="Q22" i="5"/>
  <c r="Q21" i="5"/>
  <c r="Q20" i="5"/>
  <c r="Q18" i="5"/>
  <c r="Q17" i="5"/>
  <c r="Q16" i="5"/>
  <c r="Q14" i="5"/>
  <c r="Q13" i="5"/>
  <c r="Q11" i="5"/>
  <c r="Q10" i="5"/>
  <c r="Q9" i="5"/>
  <c r="Q8" i="5"/>
  <c r="Q7" i="5"/>
  <c r="Q6" i="5"/>
  <c r="Q5" i="5"/>
  <c r="Q4" i="5"/>
  <c r="Q3" i="5"/>
  <c r="P154" i="5"/>
  <c r="P153" i="5"/>
  <c r="P152" i="5"/>
  <c r="P151" i="5"/>
  <c r="P150" i="5"/>
  <c r="P149" i="5"/>
  <c r="P148" i="5"/>
  <c r="P147" i="5"/>
  <c r="P146" i="5"/>
  <c r="P145" i="5"/>
  <c r="P144" i="5"/>
  <c r="P142" i="5"/>
  <c r="P141" i="5"/>
  <c r="P140" i="5"/>
  <c r="P138" i="5"/>
  <c r="P137" i="5"/>
  <c r="P136" i="5"/>
  <c r="P135" i="5"/>
  <c r="P134" i="5"/>
  <c r="P133" i="5"/>
  <c r="P131" i="5"/>
  <c r="P130" i="5"/>
  <c r="P129" i="5"/>
  <c r="P127" i="5"/>
  <c r="P126" i="5"/>
  <c r="P125" i="5"/>
  <c r="P124" i="5"/>
  <c r="P123" i="5"/>
  <c r="P122" i="5"/>
  <c r="P121" i="5"/>
  <c r="P120" i="5"/>
  <c r="P119" i="5"/>
  <c r="P118" i="5"/>
  <c r="P117" i="5"/>
  <c r="P116" i="5"/>
  <c r="P115" i="5"/>
  <c r="P114" i="5"/>
  <c r="P112" i="5"/>
  <c r="P111" i="5"/>
  <c r="P110" i="5"/>
  <c r="P109" i="5"/>
  <c r="P108" i="5"/>
  <c r="P107" i="5"/>
  <c r="P106" i="5"/>
  <c r="P105" i="5"/>
  <c r="P104" i="5"/>
  <c r="P103" i="5"/>
  <c r="P102" i="5"/>
  <c r="P100" i="5"/>
  <c r="P99" i="5"/>
  <c r="P98" i="5"/>
  <c r="P97" i="5"/>
  <c r="P96" i="5"/>
  <c r="P95" i="5"/>
  <c r="P94" i="5"/>
  <c r="P93" i="5"/>
  <c r="P92" i="5"/>
  <c r="P91" i="5"/>
  <c r="P90" i="5"/>
  <c r="P89" i="5"/>
  <c r="P88" i="5"/>
  <c r="P86" i="5"/>
  <c r="P85" i="5"/>
  <c r="P84" i="5"/>
  <c r="P83" i="5"/>
  <c r="P82" i="5"/>
  <c r="P81" i="5"/>
  <c r="P80" i="5"/>
  <c r="P79" i="5"/>
  <c r="P78" i="5"/>
  <c r="P77" i="5"/>
  <c r="P76" i="5"/>
  <c r="P75" i="5"/>
  <c r="P74" i="5"/>
  <c r="P73" i="5"/>
  <c r="P71" i="5"/>
  <c r="P70" i="5"/>
  <c r="P69" i="5"/>
  <c r="P68" i="5"/>
  <c r="P66" i="5"/>
  <c r="P65" i="5"/>
  <c r="P64" i="5"/>
  <c r="P63" i="5"/>
  <c r="P62" i="5"/>
  <c r="P61" i="5"/>
  <c r="P60" i="5"/>
  <c r="P59" i="5"/>
  <c r="P58" i="5"/>
  <c r="P57" i="5"/>
  <c r="P55" i="5"/>
  <c r="P54" i="5"/>
  <c r="P53" i="5"/>
  <c r="P52" i="5"/>
  <c r="P51" i="5"/>
  <c r="P49" i="5"/>
  <c r="P48" i="5"/>
  <c r="P46" i="5"/>
  <c r="P45" i="5"/>
  <c r="P44" i="5"/>
  <c r="P43" i="5"/>
  <c r="P42" i="5"/>
  <c r="P41" i="5"/>
  <c r="P40" i="5"/>
  <c r="P39" i="5"/>
  <c r="P37" i="5"/>
  <c r="P36" i="5"/>
  <c r="P35" i="5"/>
  <c r="P34" i="5"/>
  <c r="P33" i="5"/>
  <c r="P32" i="5"/>
  <c r="P31" i="5"/>
  <c r="P30" i="5"/>
  <c r="P29" i="5"/>
  <c r="P28" i="5"/>
  <c r="P27" i="5"/>
  <c r="P26" i="5"/>
  <c r="P25" i="5"/>
  <c r="P24" i="5"/>
  <c r="P23" i="5"/>
  <c r="P22" i="5"/>
  <c r="P21" i="5"/>
  <c r="P20" i="5"/>
  <c r="P18" i="5"/>
  <c r="P17" i="5"/>
  <c r="P16" i="5"/>
  <c r="P14" i="5"/>
  <c r="P13" i="5"/>
  <c r="P11" i="5"/>
  <c r="P10" i="5"/>
  <c r="P9" i="5"/>
  <c r="P8" i="5"/>
  <c r="P7" i="5"/>
  <c r="P6" i="5"/>
  <c r="P5" i="5"/>
  <c r="P4" i="5"/>
  <c r="P3" i="5"/>
  <c r="O154" i="5"/>
  <c r="O153" i="5"/>
  <c r="O152" i="5"/>
  <c r="O151" i="5"/>
  <c r="O150" i="5"/>
  <c r="O149" i="5"/>
  <c r="O148" i="5"/>
  <c r="O147" i="5"/>
  <c r="O146" i="5"/>
  <c r="O145" i="5"/>
  <c r="O144" i="5"/>
  <c r="O142" i="5"/>
  <c r="O141" i="5"/>
  <c r="O140" i="5"/>
  <c r="O138" i="5"/>
  <c r="O137" i="5"/>
  <c r="O136" i="5"/>
  <c r="O135" i="5"/>
  <c r="O134" i="5"/>
  <c r="O133" i="5"/>
  <c r="O131" i="5"/>
  <c r="O130" i="5"/>
  <c r="O129" i="5"/>
  <c r="O127" i="5"/>
  <c r="O126" i="5"/>
  <c r="O125" i="5"/>
  <c r="O124" i="5"/>
  <c r="O123" i="5"/>
  <c r="O122" i="5"/>
  <c r="O121" i="5"/>
  <c r="O120" i="5"/>
  <c r="O119" i="5"/>
  <c r="O118" i="5"/>
  <c r="O117" i="5"/>
  <c r="O116" i="5"/>
  <c r="O115" i="5"/>
  <c r="O114" i="5"/>
  <c r="O112" i="5"/>
  <c r="O111" i="5"/>
  <c r="O110" i="5"/>
  <c r="O109" i="5"/>
  <c r="O108" i="5"/>
  <c r="O107" i="5"/>
  <c r="O106" i="5"/>
  <c r="O105" i="5"/>
  <c r="O104" i="5"/>
  <c r="O103" i="5"/>
  <c r="O102" i="5"/>
  <c r="O100" i="5"/>
  <c r="O99" i="5"/>
  <c r="O98" i="5"/>
  <c r="O97" i="5"/>
  <c r="O96" i="5"/>
  <c r="O95" i="5"/>
  <c r="O94" i="5"/>
  <c r="O93" i="5"/>
  <c r="O92" i="5"/>
  <c r="O91" i="5"/>
  <c r="O90" i="5"/>
  <c r="O89" i="5"/>
  <c r="O88" i="5"/>
  <c r="O86" i="5"/>
  <c r="O85" i="5"/>
  <c r="O84" i="5"/>
  <c r="O83" i="5"/>
  <c r="O82" i="5"/>
  <c r="O81" i="5"/>
  <c r="O80" i="5"/>
  <c r="O79" i="5"/>
  <c r="O78" i="5"/>
  <c r="O77" i="5"/>
  <c r="O76" i="5"/>
  <c r="O75" i="5"/>
  <c r="O74" i="5"/>
  <c r="O73" i="5"/>
  <c r="O71" i="5"/>
  <c r="O70" i="5"/>
  <c r="O69" i="5"/>
  <c r="O68" i="5"/>
  <c r="O66" i="5"/>
  <c r="O65" i="5"/>
  <c r="O64" i="5"/>
  <c r="O63" i="5"/>
  <c r="O62" i="5"/>
  <c r="O61" i="5"/>
  <c r="O60" i="5"/>
  <c r="O59" i="5"/>
  <c r="O58" i="5"/>
  <c r="O57" i="5"/>
  <c r="O55" i="5"/>
  <c r="O54" i="5"/>
  <c r="O53" i="5"/>
  <c r="O52" i="5"/>
  <c r="O51" i="5"/>
  <c r="O49" i="5"/>
  <c r="O48" i="5"/>
  <c r="O46" i="5"/>
  <c r="O45" i="5"/>
  <c r="O44" i="5"/>
  <c r="O43" i="5"/>
  <c r="O42" i="5"/>
  <c r="O41" i="5"/>
  <c r="O40" i="5"/>
  <c r="O39" i="5"/>
  <c r="O37" i="5"/>
  <c r="O36" i="5"/>
  <c r="O35" i="5"/>
  <c r="O34" i="5"/>
  <c r="O33" i="5"/>
  <c r="O32" i="5"/>
  <c r="O31" i="5"/>
  <c r="O30" i="5"/>
  <c r="O29" i="5"/>
  <c r="O28" i="5"/>
  <c r="O27" i="5"/>
  <c r="O26" i="5"/>
  <c r="O25" i="5"/>
  <c r="O24" i="5"/>
  <c r="O23" i="5"/>
  <c r="O22" i="5"/>
  <c r="O21" i="5"/>
  <c r="O20" i="5"/>
  <c r="O18" i="5"/>
  <c r="O17" i="5"/>
  <c r="O16" i="5"/>
  <c r="O14" i="5"/>
  <c r="O13" i="5"/>
  <c r="O11" i="5"/>
  <c r="O10" i="5"/>
  <c r="O9" i="5"/>
  <c r="O8" i="5"/>
  <c r="O7" i="5"/>
  <c r="O6" i="5"/>
  <c r="O5" i="5"/>
  <c r="O4" i="5"/>
  <c r="O3" i="5"/>
  <c r="N154" i="5"/>
  <c r="N153" i="5"/>
  <c r="N152" i="5"/>
  <c r="N151" i="5"/>
  <c r="N150" i="5"/>
  <c r="N149" i="5"/>
  <c r="N148" i="5"/>
  <c r="N147" i="5"/>
  <c r="N146" i="5"/>
  <c r="N145" i="5"/>
  <c r="N144" i="5"/>
  <c r="N142" i="5"/>
  <c r="N141" i="5"/>
  <c r="N140" i="5"/>
  <c r="N138" i="5"/>
  <c r="N137" i="5"/>
  <c r="N136" i="5"/>
  <c r="N135" i="5"/>
  <c r="N134" i="5"/>
  <c r="N133" i="5"/>
  <c r="N131" i="5"/>
  <c r="N130" i="5"/>
  <c r="N129" i="5"/>
  <c r="N127" i="5"/>
  <c r="N126" i="5"/>
  <c r="N125" i="5"/>
  <c r="N124" i="5"/>
  <c r="N123" i="5"/>
  <c r="N122" i="5"/>
  <c r="N121" i="5"/>
  <c r="N120" i="5"/>
  <c r="N119" i="5"/>
  <c r="N118" i="5"/>
  <c r="N117" i="5"/>
  <c r="N116" i="5"/>
  <c r="N115" i="5"/>
  <c r="N114" i="5"/>
  <c r="N112" i="5"/>
  <c r="N111" i="5"/>
  <c r="N110" i="5"/>
  <c r="N109" i="5"/>
  <c r="N108" i="5"/>
  <c r="N107" i="5"/>
  <c r="N106" i="5"/>
  <c r="N105" i="5"/>
  <c r="N104" i="5"/>
  <c r="N103" i="5"/>
  <c r="N102" i="5"/>
  <c r="N100" i="5"/>
  <c r="N99" i="5"/>
  <c r="N98" i="5"/>
  <c r="N97" i="5"/>
  <c r="N96" i="5"/>
  <c r="N95" i="5"/>
  <c r="N94" i="5"/>
  <c r="N93" i="5"/>
  <c r="N92" i="5"/>
  <c r="N91" i="5"/>
  <c r="N90" i="5"/>
  <c r="N89" i="5"/>
  <c r="N88" i="5"/>
  <c r="N86" i="5"/>
  <c r="N85" i="5"/>
  <c r="N84" i="5"/>
  <c r="N83" i="5"/>
  <c r="N82" i="5"/>
  <c r="N81" i="5"/>
  <c r="N80" i="5"/>
  <c r="N79" i="5"/>
  <c r="N78" i="5"/>
  <c r="N77" i="5"/>
  <c r="N76" i="5"/>
  <c r="N75" i="5"/>
  <c r="N74" i="5"/>
  <c r="N73" i="5"/>
  <c r="N71" i="5"/>
  <c r="N70" i="5"/>
  <c r="N69" i="5"/>
  <c r="N68" i="5"/>
  <c r="N66" i="5"/>
  <c r="N65" i="5"/>
  <c r="N64" i="5"/>
  <c r="N63" i="5"/>
  <c r="N62" i="5"/>
  <c r="N61" i="5"/>
  <c r="N60" i="5"/>
  <c r="N59" i="5"/>
  <c r="N58" i="5"/>
  <c r="N57" i="5"/>
  <c r="N55" i="5"/>
  <c r="N54" i="5"/>
  <c r="N53" i="5"/>
  <c r="N52" i="5"/>
  <c r="N51" i="5"/>
  <c r="N49" i="5"/>
  <c r="N48" i="5"/>
  <c r="N46" i="5"/>
  <c r="N45" i="5"/>
  <c r="N44" i="5"/>
  <c r="N43" i="5"/>
  <c r="N42" i="5"/>
  <c r="N41" i="5"/>
  <c r="N40" i="5"/>
  <c r="N39" i="5"/>
  <c r="N37" i="5"/>
  <c r="N36" i="5"/>
  <c r="N35" i="5"/>
  <c r="N34" i="5"/>
  <c r="N33" i="5"/>
  <c r="N32" i="5"/>
  <c r="N31" i="5"/>
  <c r="N30" i="5"/>
  <c r="N29" i="5"/>
  <c r="N28" i="5"/>
  <c r="N27" i="5"/>
  <c r="N26" i="5"/>
  <c r="N25" i="5"/>
  <c r="N24" i="5"/>
  <c r="N23" i="5"/>
  <c r="N22" i="5"/>
  <c r="N21" i="5"/>
  <c r="N20" i="5"/>
  <c r="N18" i="5"/>
  <c r="N17" i="5"/>
  <c r="N16" i="5"/>
  <c r="N14" i="5"/>
  <c r="N13" i="5"/>
  <c r="N11" i="5"/>
  <c r="N10" i="5"/>
  <c r="N9" i="5"/>
  <c r="N8" i="5"/>
  <c r="N7" i="5"/>
  <c r="N6" i="5"/>
  <c r="N5" i="5"/>
  <c r="N4" i="5"/>
  <c r="N3" i="5"/>
  <c r="M154" i="5"/>
  <c r="M153" i="5"/>
  <c r="M152" i="5"/>
  <c r="M151" i="5"/>
  <c r="M150" i="5"/>
  <c r="M149" i="5"/>
  <c r="M148" i="5"/>
  <c r="M147" i="5"/>
  <c r="M146" i="5"/>
  <c r="M145" i="5"/>
  <c r="M144" i="5"/>
  <c r="M142" i="5"/>
  <c r="M141" i="5"/>
  <c r="M140" i="5"/>
  <c r="M138" i="5"/>
  <c r="M137" i="5"/>
  <c r="M136" i="5"/>
  <c r="M135" i="5"/>
  <c r="M134" i="5"/>
  <c r="M133" i="5"/>
  <c r="M131" i="5"/>
  <c r="M130" i="5"/>
  <c r="M129" i="5"/>
  <c r="M127" i="5"/>
  <c r="M126" i="5"/>
  <c r="M125" i="5"/>
  <c r="M124" i="5"/>
  <c r="M123" i="5"/>
  <c r="M122" i="5"/>
  <c r="M121" i="5"/>
  <c r="M120" i="5"/>
  <c r="M119" i="5"/>
  <c r="M118" i="5"/>
  <c r="M117" i="5"/>
  <c r="M116" i="5"/>
  <c r="M115" i="5"/>
  <c r="M114" i="5"/>
  <c r="M112" i="5"/>
  <c r="M111" i="5"/>
  <c r="M110" i="5"/>
  <c r="M109" i="5"/>
  <c r="M108" i="5"/>
  <c r="M107" i="5"/>
  <c r="M106" i="5"/>
  <c r="M105" i="5"/>
  <c r="M104" i="5"/>
  <c r="M103" i="5"/>
  <c r="M102" i="5"/>
  <c r="M100" i="5"/>
  <c r="M99" i="5"/>
  <c r="M98" i="5"/>
  <c r="M97" i="5"/>
  <c r="M96" i="5"/>
  <c r="M95" i="5"/>
  <c r="M94" i="5"/>
  <c r="M93" i="5"/>
  <c r="M92" i="5"/>
  <c r="M91" i="5"/>
  <c r="M90" i="5"/>
  <c r="M89" i="5"/>
  <c r="M88" i="5"/>
  <c r="M86" i="5"/>
  <c r="M85" i="5"/>
  <c r="M84" i="5"/>
  <c r="M83" i="5"/>
  <c r="M82" i="5"/>
  <c r="M81" i="5"/>
  <c r="M80" i="5"/>
  <c r="M79" i="5"/>
  <c r="M78" i="5"/>
  <c r="M77" i="5"/>
  <c r="M76" i="5"/>
  <c r="M75" i="5"/>
  <c r="M74" i="5"/>
  <c r="M73" i="5"/>
  <c r="M71" i="5"/>
  <c r="M70" i="5"/>
  <c r="M69" i="5"/>
  <c r="M68" i="5"/>
  <c r="M66" i="5"/>
  <c r="M65" i="5"/>
  <c r="M64" i="5"/>
  <c r="M63" i="5"/>
  <c r="M62" i="5"/>
  <c r="M61" i="5"/>
  <c r="M60" i="5"/>
  <c r="M59" i="5"/>
  <c r="M58" i="5"/>
  <c r="M57" i="5"/>
  <c r="M55" i="5"/>
  <c r="M54" i="5"/>
  <c r="M53" i="5"/>
  <c r="M52" i="5"/>
  <c r="M51" i="5"/>
  <c r="M49" i="5"/>
  <c r="M48" i="5"/>
  <c r="M46" i="5"/>
  <c r="M45" i="5"/>
  <c r="M44" i="5"/>
  <c r="M43" i="5"/>
  <c r="M42" i="5"/>
  <c r="M41" i="5"/>
  <c r="M40" i="5"/>
  <c r="M39" i="5"/>
  <c r="M37" i="5"/>
  <c r="M36" i="5"/>
  <c r="M35" i="5"/>
  <c r="M34" i="5"/>
  <c r="M33" i="5"/>
  <c r="M32" i="5"/>
  <c r="M31" i="5"/>
  <c r="M30" i="5"/>
  <c r="M29" i="5"/>
  <c r="M28" i="5"/>
  <c r="M27" i="5"/>
  <c r="M26" i="5"/>
  <c r="M25" i="5"/>
  <c r="M24" i="5"/>
  <c r="M23" i="5"/>
  <c r="M22" i="5"/>
  <c r="M21" i="5"/>
  <c r="M20" i="5"/>
  <c r="M18" i="5"/>
  <c r="M17" i="5"/>
  <c r="M16" i="5"/>
  <c r="M14" i="5"/>
  <c r="M13" i="5"/>
  <c r="M11" i="5"/>
  <c r="M10" i="5"/>
  <c r="M9" i="5"/>
  <c r="M8" i="5"/>
  <c r="M7" i="5"/>
  <c r="M6" i="5"/>
  <c r="M5" i="5"/>
  <c r="M4" i="5"/>
  <c r="M3" i="5"/>
  <c r="L154" i="5"/>
  <c r="L153" i="5"/>
  <c r="L152" i="5"/>
  <c r="L151" i="5"/>
  <c r="L150" i="5"/>
  <c r="L149" i="5"/>
  <c r="L148" i="5"/>
  <c r="L147" i="5"/>
  <c r="L146" i="5"/>
  <c r="L145" i="5"/>
  <c r="L144" i="5"/>
  <c r="L142" i="5"/>
  <c r="L141" i="5"/>
  <c r="L140" i="5"/>
  <c r="L138" i="5"/>
  <c r="L137" i="5"/>
  <c r="L136" i="5"/>
  <c r="L135" i="5"/>
  <c r="L134" i="5"/>
  <c r="L133" i="5"/>
  <c r="L131" i="5"/>
  <c r="L130" i="5"/>
  <c r="L129" i="5"/>
  <c r="L127" i="5"/>
  <c r="L126" i="5"/>
  <c r="L125" i="5"/>
  <c r="L124" i="5"/>
  <c r="L123" i="5"/>
  <c r="L122" i="5"/>
  <c r="L121" i="5"/>
  <c r="L120" i="5"/>
  <c r="L119" i="5"/>
  <c r="L118" i="5"/>
  <c r="L117" i="5"/>
  <c r="L116" i="5"/>
  <c r="L115" i="5"/>
  <c r="L114" i="5"/>
  <c r="L112" i="5"/>
  <c r="L111" i="5"/>
  <c r="L110" i="5"/>
  <c r="L109" i="5"/>
  <c r="L108" i="5"/>
  <c r="L107" i="5"/>
  <c r="L106" i="5"/>
  <c r="L105" i="5"/>
  <c r="L104" i="5"/>
  <c r="L103" i="5"/>
  <c r="L102" i="5"/>
  <c r="L100" i="5"/>
  <c r="L99" i="5"/>
  <c r="L98" i="5"/>
  <c r="L97" i="5"/>
  <c r="L96" i="5"/>
  <c r="L95" i="5"/>
  <c r="L94" i="5"/>
  <c r="L93" i="5"/>
  <c r="L92" i="5"/>
  <c r="L91" i="5"/>
  <c r="L90" i="5"/>
  <c r="L89" i="5"/>
  <c r="L88" i="5"/>
  <c r="L86" i="5"/>
  <c r="L85" i="5"/>
  <c r="L84" i="5"/>
  <c r="L83" i="5"/>
  <c r="L82" i="5"/>
  <c r="L81" i="5"/>
  <c r="L80" i="5"/>
  <c r="L79" i="5"/>
  <c r="L78" i="5"/>
  <c r="L77" i="5"/>
  <c r="L76" i="5"/>
  <c r="L75" i="5"/>
  <c r="L74" i="5"/>
  <c r="L73" i="5"/>
  <c r="L71" i="5"/>
  <c r="L70" i="5"/>
  <c r="L69" i="5"/>
  <c r="L68" i="5"/>
  <c r="L66" i="5"/>
  <c r="L65" i="5"/>
  <c r="L64" i="5"/>
  <c r="L63" i="5"/>
  <c r="L62" i="5"/>
  <c r="L61" i="5"/>
  <c r="L60" i="5"/>
  <c r="L59" i="5"/>
  <c r="L58" i="5"/>
  <c r="L57" i="5"/>
  <c r="L55" i="5"/>
  <c r="L54" i="5"/>
  <c r="L53" i="5"/>
  <c r="L52" i="5"/>
  <c r="L51" i="5"/>
  <c r="L49" i="5"/>
  <c r="L48" i="5"/>
  <c r="L46" i="5"/>
  <c r="L45" i="5"/>
  <c r="L44" i="5"/>
  <c r="L43" i="5"/>
  <c r="L42" i="5"/>
  <c r="L41" i="5"/>
  <c r="L40" i="5"/>
  <c r="L39" i="5"/>
  <c r="L37" i="5"/>
  <c r="L36" i="5"/>
  <c r="L35" i="5"/>
  <c r="L34" i="5"/>
  <c r="L33" i="5"/>
  <c r="L32" i="5"/>
  <c r="L31" i="5"/>
  <c r="L30" i="5"/>
  <c r="L29" i="5"/>
  <c r="L28" i="5"/>
  <c r="L27" i="5"/>
  <c r="L26" i="5"/>
  <c r="L25" i="5"/>
  <c r="L24" i="5"/>
  <c r="L23" i="5"/>
  <c r="L22" i="5"/>
  <c r="L21" i="5"/>
  <c r="L20" i="5"/>
  <c r="L18" i="5"/>
  <c r="L17" i="5"/>
  <c r="L16" i="5"/>
  <c r="L14" i="5"/>
  <c r="L13" i="5"/>
  <c r="L11" i="5"/>
  <c r="L10" i="5"/>
  <c r="L9" i="5"/>
  <c r="L8" i="5"/>
  <c r="L7" i="5"/>
  <c r="L6" i="5"/>
  <c r="L5" i="5"/>
  <c r="L4" i="5"/>
  <c r="L3" i="5"/>
  <c r="K154" i="5"/>
  <c r="K153" i="5"/>
  <c r="K152" i="5"/>
  <c r="K151" i="5"/>
  <c r="K150" i="5"/>
  <c r="K149" i="5"/>
  <c r="K148" i="5"/>
  <c r="K147" i="5"/>
  <c r="K146" i="5"/>
  <c r="K145" i="5"/>
  <c r="K144" i="5"/>
  <c r="K142" i="5"/>
  <c r="K141" i="5"/>
  <c r="K140" i="5"/>
  <c r="K138" i="5"/>
  <c r="K137" i="5"/>
  <c r="K136" i="5"/>
  <c r="K135" i="5"/>
  <c r="K134" i="5"/>
  <c r="K133" i="5"/>
  <c r="K131" i="5"/>
  <c r="K130" i="5"/>
  <c r="K129" i="5"/>
  <c r="K127" i="5"/>
  <c r="K126" i="5"/>
  <c r="K125" i="5"/>
  <c r="K124" i="5"/>
  <c r="K123" i="5"/>
  <c r="K122" i="5"/>
  <c r="K121" i="5"/>
  <c r="K120" i="5"/>
  <c r="K119" i="5"/>
  <c r="K118" i="5"/>
  <c r="K117" i="5"/>
  <c r="K116" i="5"/>
  <c r="K115" i="5"/>
  <c r="K114" i="5"/>
  <c r="K112" i="5"/>
  <c r="K111" i="5"/>
  <c r="K110" i="5"/>
  <c r="K109" i="5"/>
  <c r="K108" i="5"/>
  <c r="K107" i="5"/>
  <c r="K106" i="5"/>
  <c r="K105" i="5"/>
  <c r="K104" i="5"/>
  <c r="K103" i="5"/>
  <c r="K102" i="5"/>
  <c r="K100" i="5"/>
  <c r="K99" i="5"/>
  <c r="K98" i="5"/>
  <c r="K97" i="5"/>
  <c r="K96" i="5"/>
  <c r="K95" i="5"/>
  <c r="K94" i="5"/>
  <c r="K93" i="5"/>
  <c r="K92" i="5"/>
  <c r="K91" i="5"/>
  <c r="K90" i="5"/>
  <c r="K89" i="5"/>
  <c r="K88" i="5"/>
  <c r="K86" i="5"/>
  <c r="K85" i="5"/>
  <c r="K84" i="5"/>
  <c r="K83" i="5"/>
  <c r="K82" i="5"/>
  <c r="K81" i="5"/>
  <c r="K80" i="5"/>
  <c r="K79" i="5"/>
  <c r="K78" i="5"/>
  <c r="K77" i="5"/>
  <c r="K76" i="5"/>
  <c r="K75" i="5"/>
  <c r="K74" i="5"/>
  <c r="K73" i="5"/>
  <c r="K71" i="5"/>
  <c r="K70" i="5"/>
  <c r="K69" i="5"/>
  <c r="K68" i="5"/>
  <c r="K66" i="5"/>
  <c r="K65" i="5"/>
  <c r="K64" i="5"/>
  <c r="K63" i="5"/>
  <c r="K62" i="5"/>
  <c r="K61" i="5"/>
  <c r="K60" i="5"/>
  <c r="K59" i="5"/>
  <c r="K58" i="5"/>
  <c r="K57" i="5"/>
  <c r="K55" i="5"/>
  <c r="K54" i="5"/>
  <c r="K53" i="5"/>
  <c r="K52" i="5"/>
  <c r="K51" i="5"/>
  <c r="K49" i="5"/>
  <c r="K48" i="5"/>
  <c r="K46" i="5"/>
  <c r="K45" i="5"/>
  <c r="K44" i="5"/>
  <c r="K43" i="5"/>
  <c r="K42" i="5"/>
  <c r="K41" i="5"/>
  <c r="K40" i="5"/>
  <c r="K39" i="5"/>
  <c r="K37" i="5"/>
  <c r="K36" i="5"/>
  <c r="K35" i="5"/>
  <c r="K34" i="5"/>
  <c r="K33" i="5"/>
  <c r="K32" i="5"/>
  <c r="K31" i="5"/>
  <c r="K30" i="5"/>
  <c r="K29" i="5"/>
  <c r="K28" i="5"/>
  <c r="K27" i="5"/>
  <c r="K26" i="5"/>
  <c r="K25" i="5"/>
  <c r="K24" i="5"/>
  <c r="K23" i="5"/>
  <c r="K22" i="5"/>
  <c r="K21" i="5"/>
  <c r="K20" i="5"/>
  <c r="K18" i="5"/>
  <c r="K17" i="5"/>
  <c r="K16" i="5"/>
  <c r="K14" i="5"/>
  <c r="K13" i="5"/>
  <c r="K11" i="5"/>
  <c r="K10" i="5"/>
  <c r="K9" i="5"/>
  <c r="K8" i="5"/>
  <c r="K7" i="5"/>
  <c r="K6" i="5"/>
  <c r="K5" i="5"/>
  <c r="K4" i="5"/>
  <c r="K3" i="5"/>
  <c r="J154" i="5"/>
  <c r="J153" i="5"/>
  <c r="J152" i="5"/>
  <c r="J151" i="5"/>
  <c r="J150" i="5"/>
  <c r="J149" i="5"/>
  <c r="J148" i="5"/>
  <c r="J147" i="5"/>
  <c r="J146" i="5"/>
  <c r="J145" i="5"/>
  <c r="J144" i="5"/>
  <c r="J142" i="5"/>
  <c r="J141" i="5"/>
  <c r="J140" i="5"/>
  <c r="J138" i="5"/>
  <c r="J137" i="5"/>
  <c r="J136" i="5"/>
  <c r="J135" i="5"/>
  <c r="J134" i="5"/>
  <c r="J133" i="5"/>
  <c r="J131" i="5"/>
  <c r="J130" i="5"/>
  <c r="J129" i="5"/>
  <c r="J127" i="5"/>
  <c r="J126" i="5"/>
  <c r="J125" i="5"/>
  <c r="J124" i="5"/>
  <c r="J123" i="5"/>
  <c r="J122" i="5"/>
  <c r="J121" i="5"/>
  <c r="J120" i="5"/>
  <c r="J119" i="5"/>
  <c r="J118" i="5"/>
  <c r="J117" i="5"/>
  <c r="J116" i="5"/>
  <c r="J115" i="5"/>
  <c r="J114" i="5"/>
  <c r="J112" i="5"/>
  <c r="J111" i="5"/>
  <c r="J110" i="5"/>
  <c r="J109" i="5"/>
  <c r="J108" i="5"/>
  <c r="J107" i="5"/>
  <c r="J106" i="5"/>
  <c r="J105" i="5"/>
  <c r="J104" i="5"/>
  <c r="J103" i="5"/>
  <c r="J102" i="5"/>
  <c r="J100" i="5"/>
  <c r="J99" i="5"/>
  <c r="J98" i="5"/>
  <c r="J97" i="5"/>
  <c r="J96" i="5"/>
  <c r="J95" i="5"/>
  <c r="J94" i="5"/>
  <c r="J93" i="5"/>
  <c r="J92" i="5"/>
  <c r="J91" i="5"/>
  <c r="J90" i="5"/>
  <c r="J89" i="5"/>
  <c r="J88" i="5"/>
  <c r="J86" i="5"/>
  <c r="J85" i="5"/>
  <c r="J84" i="5"/>
  <c r="J83" i="5"/>
  <c r="J82" i="5"/>
  <c r="J81" i="5"/>
  <c r="J80" i="5"/>
  <c r="J79" i="5"/>
  <c r="J78" i="5"/>
  <c r="J77" i="5"/>
  <c r="J76" i="5"/>
  <c r="J75" i="5"/>
  <c r="J74" i="5"/>
  <c r="J73" i="5"/>
  <c r="J71" i="5"/>
  <c r="J70" i="5"/>
  <c r="J69" i="5"/>
  <c r="J68" i="5"/>
  <c r="J66" i="5"/>
  <c r="J65" i="5"/>
  <c r="J64" i="5"/>
  <c r="J63" i="5"/>
  <c r="J62" i="5"/>
  <c r="J61" i="5"/>
  <c r="J60" i="5"/>
  <c r="J59" i="5"/>
  <c r="J58" i="5"/>
  <c r="J57" i="5"/>
  <c r="J55" i="5"/>
  <c r="J54" i="5"/>
  <c r="J53" i="5"/>
  <c r="J52" i="5"/>
  <c r="J51" i="5"/>
  <c r="J49" i="5"/>
  <c r="J48" i="5"/>
  <c r="J46" i="5"/>
  <c r="J45" i="5"/>
  <c r="J44" i="5"/>
  <c r="J43" i="5"/>
  <c r="J42" i="5"/>
  <c r="J41" i="5"/>
  <c r="J40" i="5"/>
  <c r="J39" i="5"/>
  <c r="J37" i="5"/>
  <c r="J36" i="5"/>
  <c r="J35" i="5"/>
  <c r="J34" i="5"/>
  <c r="J33" i="5"/>
  <c r="J32" i="5"/>
  <c r="J31" i="5"/>
  <c r="J30" i="5"/>
  <c r="J29" i="5"/>
  <c r="J28" i="5"/>
  <c r="J27" i="5"/>
  <c r="J26" i="5"/>
  <c r="J25" i="5"/>
  <c r="J24" i="5"/>
  <c r="J23" i="5"/>
  <c r="J22" i="5"/>
  <c r="J21" i="5"/>
  <c r="J20" i="5"/>
  <c r="J18" i="5"/>
  <c r="J17" i="5"/>
  <c r="J16" i="5"/>
  <c r="J14" i="5"/>
  <c r="J13" i="5"/>
  <c r="J11" i="5"/>
  <c r="J10" i="5"/>
  <c r="J9" i="5"/>
  <c r="J8" i="5"/>
  <c r="J7" i="5"/>
  <c r="J6" i="5"/>
  <c r="J5" i="5"/>
  <c r="J4" i="5"/>
  <c r="J3" i="5"/>
  <c r="I154" i="5"/>
  <c r="I153" i="5"/>
  <c r="I152" i="5"/>
  <c r="I151" i="5"/>
  <c r="I150" i="5"/>
  <c r="I149" i="5"/>
  <c r="I148" i="5"/>
  <c r="I147" i="5"/>
  <c r="I146" i="5"/>
  <c r="I145" i="5"/>
  <c r="I144" i="5"/>
  <c r="I142" i="5"/>
  <c r="I141" i="5"/>
  <c r="I140" i="5"/>
  <c r="I138" i="5"/>
  <c r="I137" i="5"/>
  <c r="I136" i="5"/>
  <c r="I135" i="5"/>
  <c r="I134" i="5"/>
  <c r="I133" i="5"/>
  <c r="I131" i="5"/>
  <c r="I130" i="5"/>
  <c r="I129" i="5"/>
  <c r="I127" i="5"/>
  <c r="I126" i="5"/>
  <c r="I125" i="5"/>
  <c r="I124" i="5"/>
  <c r="I123" i="5"/>
  <c r="I122" i="5"/>
  <c r="I121" i="5"/>
  <c r="I120" i="5"/>
  <c r="I119" i="5"/>
  <c r="I118" i="5"/>
  <c r="I117" i="5"/>
  <c r="I116" i="5"/>
  <c r="I115" i="5"/>
  <c r="I114" i="5"/>
  <c r="I112" i="5"/>
  <c r="I111" i="5"/>
  <c r="I110" i="5"/>
  <c r="I109" i="5"/>
  <c r="I108" i="5"/>
  <c r="I107" i="5"/>
  <c r="I106" i="5"/>
  <c r="I105" i="5"/>
  <c r="I104" i="5"/>
  <c r="I103" i="5"/>
  <c r="I102" i="5"/>
  <c r="I100" i="5"/>
  <c r="I99" i="5"/>
  <c r="I98" i="5"/>
  <c r="I97" i="5"/>
  <c r="I96" i="5"/>
  <c r="I95" i="5"/>
  <c r="I94" i="5"/>
  <c r="I93" i="5"/>
  <c r="I92" i="5"/>
  <c r="I91" i="5"/>
  <c r="I90" i="5"/>
  <c r="I89" i="5"/>
  <c r="I88" i="5"/>
  <c r="I86" i="5"/>
  <c r="I85" i="5"/>
  <c r="I84" i="5"/>
  <c r="I83" i="5"/>
  <c r="I82" i="5"/>
  <c r="I81" i="5"/>
  <c r="I80" i="5"/>
  <c r="I79" i="5"/>
  <c r="I78" i="5"/>
  <c r="I77" i="5"/>
  <c r="I76" i="5"/>
  <c r="I75" i="5"/>
  <c r="I74" i="5"/>
  <c r="I73" i="5"/>
  <c r="I71" i="5"/>
  <c r="I70" i="5"/>
  <c r="I69" i="5"/>
  <c r="I68" i="5"/>
  <c r="I66" i="5"/>
  <c r="I65" i="5"/>
  <c r="I64" i="5"/>
  <c r="I63" i="5"/>
  <c r="I62" i="5"/>
  <c r="I61" i="5"/>
  <c r="I60" i="5"/>
  <c r="I59" i="5"/>
  <c r="I58" i="5"/>
  <c r="I57" i="5"/>
  <c r="I55" i="5"/>
  <c r="I54" i="5"/>
  <c r="I53" i="5"/>
  <c r="I52" i="5"/>
  <c r="I51" i="5"/>
  <c r="I49" i="5"/>
  <c r="I48" i="5"/>
  <c r="I46" i="5"/>
  <c r="I45" i="5"/>
  <c r="I44" i="5"/>
  <c r="I43" i="5"/>
  <c r="I42" i="5"/>
  <c r="I41" i="5"/>
  <c r="I40" i="5"/>
  <c r="I39" i="5"/>
  <c r="I37" i="5"/>
  <c r="I36" i="5"/>
  <c r="I35" i="5"/>
  <c r="I34" i="5"/>
  <c r="I33" i="5"/>
  <c r="I32" i="5"/>
  <c r="I31" i="5"/>
  <c r="I30" i="5"/>
  <c r="I29" i="5"/>
  <c r="I28" i="5"/>
  <c r="I27" i="5"/>
  <c r="I26" i="5"/>
  <c r="I25" i="5"/>
  <c r="I24" i="5"/>
  <c r="I23" i="5"/>
  <c r="I22" i="5"/>
  <c r="I21" i="5"/>
  <c r="I20" i="5"/>
  <c r="I18" i="5"/>
  <c r="I17" i="5"/>
  <c r="I16" i="5"/>
  <c r="I14" i="5"/>
  <c r="I13" i="5"/>
  <c r="I11" i="5"/>
  <c r="I10" i="5"/>
  <c r="I9" i="5"/>
  <c r="I8" i="5"/>
  <c r="I7" i="5"/>
  <c r="I6" i="5"/>
  <c r="I5" i="5"/>
  <c r="I4" i="5"/>
  <c r="I3" i="5"/>
  <c r="H154" i="5"/>
  <c r="H153" i="5"/>
  <c r="H152" i="5"/>
  <c r="H151" i="5"/>
  <c r="H150" i="5"/>
  <c r="H149" i="5"/>
  <c r="H148" i="5"/>
  <c r="H147" i="5"/>
  <c r="H146" i="5"/>
  <c r="H145" i="5"/>
  <c r="H144" i="5"/>
  <c r="H142" i="5"/>
  <c r="H141" i="5"/>
  <c r="H140" i="5"/>
  <c r="H138" i="5"/>
  <c r="H137" i="5"/>
  <c r="H136" i="5"/>
  <c r="H135" i="5"/>
  <c r="H134" i="5"/>
  <c r="H133" i="5"/>
  <c r="H131" i="5"/>
  <c r="H130" i="5"/>
  <c r="H129" i="5"/>
  <c r="H127" i="5"/>
  <c r="H126" i="5"/>
  <c r="H125" i="5"/>
  <c r="H124" i="5"/>
  <c r="H123" i="5"/>
  <c r="H122" i="5"/>
  <c r="H121" i="5"/>
  <c r="H120" i="5"/>
  <c r="H119" i="5"/>
  <c r="H118" i="5"/>
  <c r="H117" i="5"/>
  <c r="H116" i="5"/>
  <c r="H115" i="5"/>
  <c r="H114" i="5"/>
  <c r="H112" i="5"/>
  <c r="H111" i="5"/>
  <c r="H110" i="5"/>
  <c r="H109" i="5"/>
  <c r="H108" i="5"/>
  <c r="H107" i="5"/>
  <c r="H106" i="5"/>
  <c r="H105" i="5"/>
  <c r="H104" i="5"/>
  <c r="H103" i="5"/>
  <c r="H102" i="5"/>
  <c r="H100" i="5"/>
  <c r="H99" i="5"/>
  <c r="H98" i="5"/>
  <c r="H97" i="5"/>
  <c r="H96" i="5"/>
  <c r="H95" i="5"/>
  <c r="H94" i="5"/>
  <c r="H93" i="5"/>
  <c r="H92" i="5"/>
  <c r="H91" i="5"/>
  <c r="H90" i="5"/>
  <c r="H89" i="5"/>
  <c r="H88" i="5"/>
  <c r="H86" i="5"/>
  <c r="H85" i="5"/>
  <c r="H84" i="5"/>
  <c r="H83" i="5"/>
  <c r="H82" i="5"/>
  <c r="H81" i="5"/>
  <c r="H80" i="5"/>
  <c r="H79" i="5"/>
  <c r="H78" i="5"/>
  <c r="H77" i="5"/>
  <c r="H76" i="5"/>
  <c r="H75" i="5"/>
  <c r="H74" i="5"/>
  <c r="H73" i="5"/>
  <c r="H71" i="5"/>
  <c r="H70" i="5"/>
  <c r="H69" i="5"/>
  <c r="H68" i="5"/>
  <c r="H66" i="5"/>
  <c r="H65" i="5"/>
  <c r="H64" i="5"/>
  <c r="H63" i="5"/>
  <c r="H62" i="5"/>
  <c r="H61" i="5"/>
  <c r="H60" i="5"/>
  <c r="H59" i="5"/>
  <c r="H58" i="5"/>
  <c r="H57" i="5"/>
  <c r="H55" i="5"/>
  <c r="H54" i="5"/>
  <c r="H53" i="5"/>
  <c r="H52" i="5"/>
  <c r="H51" i="5"/>
  <c r="H49" i="5"/>
  <c r="H48" i="5"/>
  <c r="H46" i="5"/>
  <c r="H45" i="5"/>
  <c r="H44" i="5"/>
  <c r="H43" i="5"/>
  <c r="H42" i="5"/>
  <c r="H41" i="5"/>
  <c r="H40" i="5"/>
  <c r="H39" i="5"/>
  <c r="H37" i="5"/>
  <c r="H36" i="5"/>
  <c r="H35" i="5"/>
  <c r="H34" i="5"/>
  <c r="H33" i="5"/>
  <c r="H32" i="5"/>
  <c r="H31" i="5"/>
  <c r="H30" i="5"/>
  <c r="H29" i="5"/>
  <c r="H28" i="5"/>
  <c r="H27" i="5"/>
  <c r="H26" i="5"/>
  <c r="H25" i="5"/>
  <c r="H24" i="5"/>
  <c r="H23" i="5"/>
  <c r="H22" i="5"/>
  <c r="H21" i="5"/>
  <c r="H20" i="5"/>
  <c r="H18" i="5"/>
  <c r="H17" i="5"/>
  <c r="H16" i="5"/>
  <c r="H14" i="5"/>
  <c r="H13" i="5"/>
  <c r="H11" i="5"/>
  <c r="H10" i="5"/>
  <c r="H9" i="5"/>
  <c r="H8" i="5"/>
  <c r="H7" i="5"/>
  <c r="H6" i="5"/>
  <c r="H5" i="5"/>
  <c r="H4" i="5"/>
  <c r="H3" i="5"/>
  <c r="G154" i="5"/>
  <c r="G153" i="5"/>
  <c r="G152" i="5"/>
  <c r="G151" i="5"/>
  <c r="G150" i="5"/>
  <c r="G149" i="5"/>
  <c r="G148" i="5"/>
  <c r="G147" i="5"/>
  <c r="G146" i="5"/>
  <c r="G145" i="5"/>
  <c r="G144" i="5"/>
  <c r="G142" i="5"/>
  <c r="G141" i="5"/>
  <c r="G140" i="5"/>
  <c r="G138" i="5"/>
  <c r="G137" i="5"/>
  <c r="G136" i="5"/>
  <c r="G135" i="5"/>
  <c r="G134" i="5"/>
  <c r="G133" i="5"/>
  <c r="G131" i="5"/>
  <c r="G130" i="5"/>
  <c r="G129" i="5"/>
  <c r="G127" i="5"/>
  <c r="G126" i="5"/>
  <c r="G125" i="5"/>
  <c r="G124" i="5"/>
  <c r="G123" i="5"/>
  <c r="G122" i="5"/>
  <c r="G121" i="5"/>
  <c r="G120" i="5"/>
  <c r="G119" i="5"/>
  <c r="G118" i="5"/>
  <c r="G117" i="5"/>
  <c r="G116" i="5"/>
  <c r="G115" i="5"/>
  <c r="G114" i="5"/>
  <c r="G112" i="5"/>
  <c r="G111" i="5"/>
  <c r="G110" i="5"/>
  <c r="G109" i="5"/>
  <c r="G108" i="5"/>
  <c r="G107" i="5"/>
  <c r="G106" i="5"/>
  <c r="G105" i="5"/>
  <c r="G104" i="5"/>
  <c r="G103" i="5"/>
  <c r="G102" i="5"/>
  <c r="G100" i="5"/>
  <c r="G99" i="5"/>
  <c r="G98" i="5"/>
  <c r="G97" i="5"/>
  <c r="G96" i="5"/>
  <c r="G95" i="5"/>
  <c r="G94" i="5"/>
  <c r="G93" i="5"/>
  <c r="G92" i="5"/>
  <c r="G91" i="5"/>
  <c r="G90" i="5"/>
  <c r="G89" i="5"/>
  <c r="G88" i="5"/>
  <c r="G86" i="5"/>
  <c r="G85" i="5"/>
  <c r="G84" i="5"/>
  <c r="G83" i="5"/>
  <c r="G82" i="5"/>
  <c r="G81" i="5"/>
  <c r="G80" i="5"/>
  <c r="G79" i="5"/>
  <c r="G78" i="5"/>
  <c r="G77" i="5"/>
  <c r="G76" i="5"/>
  <c r="X76" i="5" s="1"/>
  <c r="G75" i="5"/>
  <c r="G74" i="5"/>
  <c r="G73" i="5"/>
  <c r="G71" i="5"/>
  <c r="G70" i="5"/>
  <c r="G69" i="5"/>
  <c r="G68" i="5"/>
  <c r="G66" i="5"/>
  <c r="G65" i="5"/>
  <c r="G64" i="5"/>
  <c r="G63" i="5"/>
  <c r="G62" i="5"/>
  <c r="G61" i="5"/>
  <c r="G60" i="5"/>
  <c r="G59" i="5"/>
  <c r="G58" i="5"/>
  <c r="G57" i="5"/>
  <c r="G55" i="5"/>
  <c r="G54" i="5"/>
  <c r="G53" i="5"/>
  <c r="G52" i="5"/>
  <c r="G51" i="5"/>
  <c r="G49" i="5"/>
  <c r="G48" i="5"/>
  <c r="G46" i="5"/>
  <c r="G45" i="5"/>
  <c r="G44" i="5"/>
  <c r="G43" i="5"/>
  <c r="G42" i="5"/>
  <c r="G41" i="5"/>
  <c r="G40" i="5"/>
  <c r="G39" i="5"/>
  <c r="G37" i="5"/>
  <c r="G36" i="5"/>
  <c r="G35" i="5"/>
  <c r="G34" i="5"/>
  <c r="G33" i="5"/>
  <c r="G32" i="5"/>
  <c r="G31" i="5"/>
  <c r="G30" i="5"/>
  <c r="G29" i="5"/>
  <c r="G28" i="5"/>
  <c r="G27" i="5"/>
  <c r="G26" i="5"/>
  <c r="G25" i="5"/>
  <c r="G24" i="5"/>
  <c r="G23" i="5"/>
  <c r="G22" i="5"/>
  <c r="G21" i="5"/>
  <c r="G20" i="5"/>
  <c r="G18" i="5"/>
  <c r="G17" i="5"/>
  <c r="G16" i="5"/>
  <c r="G14" i="5"/>
  <c r="G13" i="5"/>
  <c r="G11" i="5"/>
  <c r="G10" i="5"/>
  <c r="G9" i="5"/>
  <c r="G8" i="5"/>
  <c r="G7" i="5"/>
  <c r="G6" i="5"/>
  <c r="G5" i="5"/>
  <c r="G4" i="5"/>
  <c r="G3" i="5"/>
  <c r="A2" i="20"/>
  <c r="A2" i="19"/>
  <c r="A2" i="18"/>
  <c r="A2" i="17"/>
  <c r="A2" i="16"/>
  <c r="A2" i="15"/>
  <c r="A2" i="14"/>
  <c r="A2" i="13"/>
  <c r="A2" i="12"/>
  <c r="A2" i="11"/>
  <c r="A2" i="10"/>
  <c r="A2" i="9"/>
  <c r="A2" i="8"/>
  <c r="A2" i="7"/>
  <c r="D139" i="8"/>
  <c r="C139" i="8"/>
  <c r="B139" i="8"/>
  <c r="D138" i="8"/>
  <c r="C138" i="8"/>
  <c r="B138" i="8"/>
  <c r="D137" i="8"/>
  <c r="C137" i="8"/>
  <c r="B137" i="8"/>
  <c r="D136" i="8"/>
  <c r="C136" i="8"/>
  <c r="B136" i="8"/>
  <c r="D135" i="8"/>
  <c r="C135" i="8"/>
  <c r="B135" i="8"/>
  <c r="D134" i="8"/>
  <c r="C134" i="8"/>
  <c r="B134" i="8"/>
  <c r="D133" i="8"/>
  <c r="C133" i="8"/>
  <c r="B133" i="8"/>
  <c r="D132" i="8"/>
  <c r="C132" i="8"/>
  <c r="B132" i="8"/>
  <c r="D131" i="8"/>
  <c r="C131" i="8"/>
  <c r="B131" i="8"/>
  <c r="D130" i="8"/>
  <c r="C130" i="8"/>
  <c r="B130" i="8"/>
  <c r="D129" i="8"/>
  <c r="C129" i="8"/>
  <c r="B129" i="8"/>
  <c r="A129" i="8"/>
  <c r="D128" i="8"/>
  <c r="C128" i="8"/>
  <c r="B128" i="8"/>
  <c r="D127" i="8"/>
  <c r="C127" i="8"/>
  <c r="B127" i="8"/>
  <c r="D126" i="8"/>
  <c r="C126" i="8"/>
  <c r="B126" i="8"/>
  <c r="A126" i="8"/>
  <c r="D125" i="8"/>
  <c r="C125" i="8"/>
  <c r="B125" i="8"/>
  <c r="D124" i="8"/>
  <c r="C124" i="8"/>
  <c r="B124" i="8"/>
  <c r="D123" i="8"/>
  <c r="C123" i="8"/>
  <c r="B123" i="8"/>
  <c r="D122" i="8"/>
  <c r="C122" i="8"/>
  <c r="B122" i="8"/>
  <c r="D121" i="8"/>
  <c r="C121" i="8"/>
  <c r="B121" i="8"/>
  <c r="D120" i="8"/>
  <c r="C120" i="8"/>
  <c r="B120" i="8"/>
  <c r="A120" i="8"/>
  <c r="D119" i="8"/>
  <c r="C119" i="8"/>
  <c r="B119" i="8"/>
  <c r="D118" i="8"/>
  <c r="C118" i="8"/>
  <c r="B118" i="8"/>
  <c r="D117" i="8"/>
  <c r="C117" i="8"/>
  <c r="B117" i="8"/>
  <c r="A117" i="8"/>
  <c r="D116" i="8"/>
  <c r="C116" i="8"/>
  <c r="B116" i="8"/>
  <c r="D115" i="8"/>
  <c r="C115" i="8"/>
  <c r="B115" i="8"/>
  <c r="D114" i="8"/>
  <c r="C114" i="8"/>
  <c r="B114" i="8"/>
  <c r="D113" i="8"/>
  <c r="C113" i="8"/>
  <c r="B113" i="8"/>
  <c r="D112" i="8"/>
  <c r="C112" i="8"/>
  <c r="B112" i="8"/>
  <c r="D111" i="8"/>
  <c r="C111" i="8"/>
  <c r="B111" i="8"/>
  <c r="D110" i="8"/>
  <c r="C110" i="8"/>
  <c r="B110" i="8"/>
  <c r="D109" i="8"/>
  <c r="C109" i="8"/>
  <c r="B109" i="8"/>
  <c r="D108" i="8"/>
  <c r="C108" i="8"/>
  <c r="B108" i="8"/>
  <c r="D107" i="8"/>
  <c r="C107" i="8"/>
  <c r="B107" i="8"/>
  <c r="D106" i="8"/>
  <c r="C106" i="8"/>
  <c r="B106" i="8"/>
  <c r="D105" i="8"/>
  <c r="C105" i="8"/>
  <c r="B105" i="8"/>
  <c r="D104" i="8"/>
  <c r="C104" i="8"/>
  <c r="B104" i="8"/>
  <c r="D103" i="8"/>
  <c r="C103" i="8"/>
  <c r="B103" i="8"/>
  <c r="A103" i="8"/>
  <c r="D102" i="8"/>
  <c r="C102" i="8"/>
  <c r="B102" i="8"/>
  <c r="D101" i="8"/>
  <c r="C101" i="8"/>
  <c r="B101" i="8"/>
  <c r="D100" i="8"/>
  <c r="C100" i="8"/>
  <c r="B100" i="8"/>
  <c r="D99" i="8"/>
  <c r="C99" i="8"/>
  <c r="B99" i="8"/>
  <c r="D98" i="8"/>
  <c r="C98" i="8"/>
  <c r="B98" i="8"/>
  <c r="D97" i="8"/>
  <c r="C97" i="8"/>
  <c r="B97" i="8"/>
  <c r="D96" i="8"/>
  <c r="C96" i="8"/>
  <c r="B96" i="8"/>
  <c r="D95" i="8"/>
  <c r="C95" i="8"/>
  <c r="B95" i="8"/>
  <c r="D94" i="8"/>
  <c r="C94" i="8"/>
  <c r="B94" i="8"/>
  <c r="D93" i="8"/>
  <c r="C93" i="8"/>
  <c r="B93" i="8"/>
  <c r="D92" i="8"/>
  <c r="C92" i="8"/>
  <c r="B92" i="8"/>
  <c r="A92" i="8"/>
  <c r="D91" i="8"/>
  <c r="C91" i="8"/>
  <c r="B91" i="8"/>
  <c r="D90" i="8"/>
  <c r="C90" i="8"/>
  <c r="B90" i="8"/>
  <c r="D89" i="8"/>
  <c r="C89" i="8"/>
  <c r="B89" i="8"/>
  <c r="D88" i="8"/>
  <c r="C88" i="8"/>
  <c r="B88" i="8"/>
  <c r="D87" i="8"/>
  <c r="C87" i="8"/>
  <c r="B87" i="8"/>
  <c r="D86" i="8"/>
  <c r="C86" i="8"/>
  <c r="B86" i="8"/>
  <c r="D85" i="8"/>
  <c r="C85" i="8"/>
  <c r="B85" i="8"/>
  <c r="D84" i="8"/>
  <c r="C84" i="8"/>
  <c r="B84" i="8"/>
  <c r="D83" i="8"/>
  <c r="C83" i="8"/>
  <c r="B83" i="8"/>
  <c r="D82" i="8"/>
  <c r="C82" i="8"/>
  <c r="B82" i="8"/>
  <c r="D81" i="8"/>
  <c r="C81" i="8"/>
  <c r="B81" i="8"/>
  <c r="D80" i="8"/>
  <c r="C80" i="8"/>
  <c r="B80" i="8"/>
  <c r="D79" i="8"/>
  <c r="C79" i="8"/>
  <c r="B79" i="8"/>
  <c r="A79" i="8"/>
  <c r="D78" i="8"/>
  <c r="C78" i="8"/>
  <c r="B78" i="8"/>
  <c r="D77" i="8"/>
  <c r="C77" i="8"/>
  <c r="B77" i="8"/>
  <c r="D76" i="8"/>
  <c r="C76" i="8"/>
  <c r="B76" i="8"/>
  <c r="D75" i="8"/>
  <c r="C75" i="8"/>
  <c r="B75" i="8"/>
  <c r="D74" i="8"/>
  <c r="C74" i="8"/>
  <c r="B74" i="8"/>
  <c r="D73" i="8"/>
  <c r="C73" i="8"/>
  <c r="B73" i="8"/>
  <c r="D72" i="8"/>
  <c r="C72" i="8"/>
  <c r="B72" i="8"/>
  <c r="D71" i="8"/>
  <c r="C71" i="8"/>
  <c r="B71" i="8"/>
  <c r="D70" i="8"/>
  <c r="C70" i="8"/>
  <c r="B70" i="8"/>
  <c r="D69" i="8"/>
  <c r="C69" i="8"/>
  <c r="B69" i="8"/>
  <c r="D68" i="8"/>
  <c r="C68" i="8"/>
  <c r="B68" i="8"/>
  <c r="D67" i="8"/>
  <c r="C67" i="8"/>
  <c r="B67" i="8"/>
  <c r="D66" i="8"/>
  <c r="C66" i="8"/>
  <c r="B66" i="8"/>
  <c r="D65" i="8"/>
  <c r="C65" i="8"/>
  <c r="B65" i="8"/>
  <c r="A65" i="8"/>
  <c r="D64" i="8"/>
  <c r="C64" i="8"/>
  <c r="B64" i="8"/>
  <c r="D63" i="8"/>
  <c r="C63" i="8"/>
  <c r="B63" i="8"/>
  <c r="D62" i="8"/>
  <c r="C62" i="8"/>
  <c r="B62" i="8"/>
  <c r="D61" i="8"/>
  <c r="C61" i="8"/>
  <c r="B61" i="8"/>
  <c r="A61" i="8"/>
  <c r="D60" i="8"/>
  <c r="C60" i="8"/>
  <c r="B60" i="8"/>
  <c r="D59" i="8"/>
  <c r="C59" i="8"/>
  <c r="B59" i="8"/>
  <c r="D58" i="8"/>
  <c r="C58" i="8"/>
  <c r="B58" i="8"/>
  <c r="D57" i="8"/>
  <c r="C57" i="8"/>
  <c r="B57" i="8"/>
  <c r="D56" i="8"/>
  <c r="C56" i="8"/>
  <c r="B56" i="8"/>
  <c r="D55" i="8"/>
  <c r="C55" i="8"/>
  <c r="B55" i="8"/>
  <c r="D54" i="8"/>
  <c r="C54" i="8"/>
  <c r="B54" i="8"/>
  <c r="D53" i="8"/>
  <c r="C53" i="8"/>
  <c r="B53" i="8"/>
  <c r="D52" i="8"/>
  <c r="C52" i="8"/>
  <c r="B52" i="8"/>
  <c r="D51" i="8"/>
  <c r="C51" i="8"/>
  <c r="B51" i="8"/>
  <c r="A51" i="8"/>
  <c r="D50" i="8"/>
  <c r="C50" i="8"/>
  <c r="B50" i="8"/>
  <c r="D49" i="8"/>
  <c r="C49" i="8"/>
  <c r="B49" i="8"/>
  <c r="D48" i="8"/>
  <c r="C48" i="8"/>
  <c r="B48" i="8"/>
  <c r="D47" i="8"/>
  <c r="C47" i="8"/>
  <c r="B47" i="8"/>
  <c r="D46" i="8"/>
  <c r="C46" i="8"/>
  <c r="B46" i="8"/>
  <c r="A46" i="8"/>
  <c r="D45" i="8"/>
  <c r="C45" i="8"/>
  <c r="B45" i="8"/>
  <c r="D44" i="8"/>
  <c r="C44" i="8"/>
  <c r="B44" i="8"/>
  <c r="A44" i="8"/>
  <c r="D43" i="8"/>
  <c r="C43" i="8"/>
  <c r="B43" i="8"/>
  <c r="D42" i="8"/>
  <c r="C42" i="8"/>
  <c r="B42" i="8"/>
  <c r="D41" i="8"/>
  <c r="C41" i="8"/>
  <c r="B41" i="8"/>
  <c r="D40" i="8"/>
  <c r="C40" i="8"/>
  <c r="B40" i="8"/>
  <c r="D39" i="8"/>
  <c r="C39" i="8"/>
  <c r="B39" i="8"/>
  <c r="D38" i="8"/>
  <c r="C38" i="8"/>
  <c r="B38" i="8"/>
  <c r="D37" i="8"/>
  <c r="C37" i="8"/>
  <c r="B37" i="8"/>
  <c r="D36" i="8"/>
  <c r="C36" i="8"/>
  <c r="B36" i="8"/>
  <c r="A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D25" i="8"/>
  <c r="C25" i="8"/>
  <c r="B25" i="8"/>
  <c r="D24" i="8"/>
  <c r="C24" i="8"/>
  <c r="B24" i="8"/>
  <c r="D23" i="8"/>
  <c r="C23" i="8"/>
  <c r="B23" i="8"/>
  <c r="D22" i="8"/>
  <c r="C22" i="8"/>
  <c r="B22" i="8"/>
  <c r="D21" i="8"/>
  <c r="C21" i="8"/>
  <c r="B21" i="8"/>
  <c r="D20" i="8"/>
  <c r="C20" i="8"/>
  <c r="B20" i="8"/>
  <c r="D19" i="8"/>
  <c r="C19" i="8"/>
  <c r="B19" i="8"/>
  <c r="D18" i="8"/>
  <c r="C18" i="8"/>
  <c r="B18" i="8"/>
  <c r="A18" i="8"/>
  <c r="D17" i="8"/>
  <c r="C17" i="8"/>
  <c r="B17" i="8"/>
  <c r="D16" i="8"/>
  <c r="C16" i="8"/>
  <c r="B16" i="8"/>
  <c r="D15" i="8"/>
  <c r="C15" i="8"/>
  <c r="B15" i="8"/>
  <c r="A15" i="8"/>
  <c r="D14" i="8"/>
  <c r="C14" i="8"/>
  <c r="B14" i="8"/>
  <c r="D13" i="8"/>
  <c r="C13" i="8"/>
  <c r="B13" i="8"/>
  <c r="A13" i="8"/>
  <c r="D12" i="8"/>
  <c r="C12" i="8"/>
  <c r="B12" i="8"/>
  <c r="D11" i="8"/>
  <c r="C11" i="8"/>
  <c r="B11" i="8"/>
  <c r="D10" i="8"/>
  <c r="C10" i="8"/>
  <c r="B10" i="8"/>
  <c r="D9" i="8"/>
  <c r="C9" i="8"/>
  <c r="B9" i="8"/>
  <c r="D8" i="8"/>
  <c r="C8" i="8"/>
  <c r="B8" i="8"/>
  <c r="D7" i="8"/>
  <c r="C7" i="8"/>
  <c r="B7" i="8"/>
  <c r="D6" i="8"/>
  <c r="C6" i="8"/>
  <c r="B6" i="8"/>
  <c r="D5" i="8"/>
  <c r="C5" i="8"/>
  <c r="B5" i="8"/>
  <c r="D4" i="8"/>
  <c r="C4" i="8"/>
  <c r="B4" i="8"/>
  <c r="A4" i="8"/>
  <c r="A1" i="8"/>
  <c r="D139" i="9"/>
  <c r="C139" i="9"/>
  <c r="B139" i="9"/>
  <c r="D138" i="9"/>
  <c r="C138" i="9"/>
  <c r="B138" i="9"/>
  <c r="D137" i="9"/>
  <c r="C137" i="9"/>
  <c r="B137" i="9"/>
  <c r="D136" i="9"/>
  <c r="C136" i="9"/>
  <c r="B136" i="9"/>
  <c r="D135" i="9"/>
  <c r="C135" i="9"/>
  <c r="B135" i="9"/>
  <c r="D134" i="9"/>
  <c r="C134" i="9"/>
  <c r="B134" i="9"/>
  <c r="D133" i="9"/>
  <c r="C133" i="9"/>
  <c r="B133" i="9"/>
  <c r="D132" i="9"/>
  <c r="C132" i="9"/>
  <c r="B132" i="9"/>
  <c r="D131" i="9"/>
  <c r="C131" i="9"/>
  <c r="B131" i="9"/>
  <c r="D130" i="9"/>
  <c r="C130" i="9"/>
  <c r="B130" i="9"/>
  <c r="D129" i="9"/>
  <c r="C129" i="9"/>
  <c r="B129" i="9"/>
  <c r="A129" i="9"/>
  <c r="D128" i="9"/>
  <c r="C128" i="9"/>
  <c r="B128" i="9"/>
  <c r="D127" i="9"/>
  <c r="C127" i="9"/>
  <c r="B127" i="9"/>
  <c r="D126" i="9"/>
  <c r="C126" i="9"/>
  <c r="B126" i="9"/>
  <c r="A126" i="9"/>
  <c r="D125" i="9"/>
  <c r="C125" i="9"/>
  <c r="B125" i="9"/>
  <c r="D124" i="9"/>
  <c r="C124" i="9"/>
  <c r="B124" i="9"/>
  <c r="D123" i="9"/>
  <c r="C123" i="9"/>
  <c r="B123" i="9"/>
  <c r="D122" i="9"/>
  <c r="C122" i="9"/>
  <c r="B122" i="9"/>
  <c r="D121" i="9"/>
  <c r="C121" i="9"/>
  <c r="B121" i="9"/>
  <c r="D120" i="9"/>
  <c r="C120" i="9"/>
  <c r="B120" i="9"/>
  <c r="A120" i="9"/>
  <c r="D119" i="9"/>
  <c r="C119" i="9"/>
  <c r="B119" i="9"/>
  <c r="D118" i="9"/>
  <c r="C118" i="9"/>
  <c r="B118" i="9"/>
  <c r="D117" i="9"/>
  <c r="C117" i="9"/>
  <c r="B117" i="9"/>
  <c r="A117" i="9"/>
  <c r="D116" i="9"/>
  <c r="C116" i="9"/>
  <c r="B116" i="9"/>
  <c r="D115" i="9"/>
  <c r="C115" i="9"/>
  <c r="B115" i="9"/>
  <c r="D114" i="9"/>
  <c r="C114" i="9"/>
  <c r="B114" i="9"/>
  <c r="D113" i="9"/>
  <c r="C113" i="9"/>
  <c r="B113" i="9"/>
  <c r="D112" i="9"/>
  <c r="C112" i="9"/>
  <c r="B112" i="9"/>
  <c r="D111" i="9"/>
  <c r="C111" i="9"/>
  <c r="B111" i="9"/>
  <c r="D110" i="9"/>
  <c r="C110" i="9"/>
  <c r="B110" i="9"/>
  <c r="D109" i="9"/>
  <c r="C109" i="9"/>
  <c r="B109" i="9"/>
  <c r="D108" i="9"/>
  <c r="C108" i="9"/>
  <c r="B108" i="9"/>
  <c r="D107" i="9"/>
  <c r="C107" i="9"/>
  <c r="B107" i="9"/>
  <c r="D106" i="9"/>
  <c r="C106" i="9"/>
  <c r="B106" i="9"/>
  <c r="D105" i="9"/>
  <c r="C105" i="9"/>
  <c r="B105" i="9"/>
  <c r="D104" i="9"/>
  <c r="C104" i="9"/>
  <c r="B104" i="9"/>
  <c r="D103" i="9"/>
  <c r="C103" i="9"/>
  <c r="B103" i="9"/>
  <c r="A103" i="9"/>
  <c r="D102" i="9"/>
  <c r="C102" i="9"/>
  <c r="B102" i="9"/>
  <c r="D101" i="9"/>
  <c r="C101" i="9"/>
  <c r="B101" i="9"/>
  <c r="D100" i="9"/>
  <c r="C100" i="9"/>
  <c r="B100" i="9"/>
  <c r="D99" i="9"/>
  <c r="C99" i="9"/>
  <c r="B99" i="9"/>
  <c r="D98" i="9"/>
  <c r="C98" i="9"/>
  <c r="B98" i="9"/>
  <c r="D97" i="9"/>
  <c r="C97" i="9"/>
  <c r="B97" i="9"/>
  <c r="D96" i="9"/>
  <c r="C96" i="9"/>
  <c r="B96" i="9"/>
  <c r="D95" i="9"/>
  <c r="C95" i="9"/>
  <c r="B95" i="9"/>
  <c r="D94" i="9"/>
  <c r="C94" i="9"/>
  <c r="B94" i="9"/>
  <c r="D93" i="9"/>
  <c r="C93" i="9"/>
  <c r="B93" i="9"/>
  <c r="D92" i="9"/>
  <c r="C92" i="9"/>
  <c r="B92" i="9"/>
  <c r="A92" i="9"/>
  <c r="D91" i="9"/>
  <c r="C91" i="9"/>
  <c r="B91" i="9"/>
  <c r="D90" i="9"/>
  <c r="C90" i="9"/>
  <c r="B90" i="9"/>
  <c r="D89" i="9"/>
  <c r="C89" i="9"/>
  <c r="B89" i="9"/>
  <c r="D88" i="9"/>
  <c r="C88" i="9"/>
  <c r="B88" i="9"/>
  <c r="D87" i="9"/>
  <c r="C87" i="9"/>
  <c r="B87" i="9"/>
  <c r="D86" i="9"/>
  <c r="C86" i="9"/>
  <c r="B86" i="9"/>
  <c r="D85" i="9"/>
  <c r="C85" i="9"/>
  <c r="B85" i="9"/>
  <c r="D84" i="9"/>
  <c r="C84" i="9"/>
  <c r="B84" i="9"/>
  <c r="D83" i="9"/>
  <c r="C83" i="9"/>
  <c r="B83" i="9"/>
  <c r="D82" i="9"/>
  <c r="C82" i="9"/>
  <c r="B82" i="9"/>
  <c r="D81" i="9"/>
  <c r="C81" i="9"/>
  <c r="B81" i="9"/>
  <c r="D80" i="9"/>
  <c r="C80" i="9"/>
  <c r="B80" i="9"/>
  <c r="D79" i="9"/>
  <c r="C79" i="9"/>
  <c r="B79" i="9"/>
  <c r="A79" i="9"/>
  <c r="D78" i="9"/>
  <c r="C78" i="9"/>
  <c r="B78" i="9"/>
  <c r="D77" i="9"/>
  <c r="C77" i="9"/>
  <c r="B77" i="9"/>
  <c r="D76" i="9"/>
  <c r="C76" i="9"/>
  <c r="B76" i="9"/>
  <c r="D75" i="9"/>
  <c r="C75" i="9"/>
  <c r="B75" i="9"/>
  <c r="D74" i="9"/>
  <c r="C74" i="9"/>
  <c r="B74" i="9"/>
  <c r="D73" i="9"/>
  <c r="C73" i="9"/>
  <c r="B73" i="9"/>
  <c r="D72" i="9"/>
  <c r="C72" i="9"/>
  <c r="B72" i="9"/>
  <c r="D71" i="9"/>
  <c r="C71" i="9"/>
  <c r="B71" i="9"/>
  <c r="D70" i="9"/>
  <c r="C70" i="9"/>
  <c r="B70" i="9"/>
  <c r="D69" i="9"/>
  <c r="C69" i="9"/>
  <c r="B69" i="9"/>
  <c r="D68" i="9"/>
  <c r="C68" i="9"/>
  <c r="B68" i="9"/>
  <c r="D67" i="9"/>
  <c r="C67" i="9"/>
  <c r="B67" i="9"/>
  <c r="D66" i="9"/>
  <c r="C66" i="9"/>
  <c r="B66" i="9"/>
  <c r="D65" i="9"/>
  <c r="C65" i="9"/>
  <c r="B65" i="9"/>
  <c r="A65" i="9"/>
  <c r="D64" i="9"/>
  <c r="C64" i="9"/>
  <c r="B64" i="9"/>
  <c r="D63" i="9"/>
  <c r="C63" i="9"/>
  <c r="B63" i="9"/>
  <c r="D62" i="9"/>
  <c r="C62" i="9"/>
  <c r="B62" i="9"/>
  <c r="D61" i="9"/>
  <c r="C61" i="9"/>
  <c r="B61" i="9"/>
  <c r="A61" i="9"/>
  <c r="D60" i="9"/>
  <c r="C60" i="9"/>
  <c r="B60" i="9"/>
  <c r="D59" i="9"/>
  <c r="C59" i="9"/>
  <c r="B59" i="9"/>
  <c r="D58" i="9"/>
  <c r="C58" i="9"/>
  <c r="B58" i="9"/>
  <c r="D57" i="9"/>
  <c r="C57" i="9"/>
  <c r="B57" i="9"/>
  <c r="D56" i="9"/>
  <c r="C56" i="9"/>
  <c r="B56" i="9"/>
  <c r="D55" i="9"/>
  <c r="C55" i="9"/>
  <c r="B55" i="9"/>
  <c r="D54" i="9"/>
  <c r="C54" i="9"/>
  <c r="B54" i="9"/>
  <c r="D53" i="9"/>
  <c r="C53" i="9"/>
  <c r="B53" i="9"/>
  <c r="D52" i="9"/>
  <c r="C52" i="9"/>
  <c r="B52" i="9"/>
  <c r="D51" i="9"/>
  <c r="C51" i="9"/>
  <c r="B51" i="9"/>
  <c r="A51" i="9"/>
  <c r="D50" i="9"/>
  <c r="C50" i="9"/>
  <c r="B50" i="9"/>
  <c r="D49" i="9"/>
  <c r="C49" i="9"/>
  <c r="B49" i="9"/>
  <c r="D48" i="9"/>
  <c r="C48" i="9"/>
  <c r="B48" i="9"/>
  <c r="D47" i="9"/>
  <c r="C47" i="9"/>
  <c r="B47" i="9"/>
  <c r="D46" i="9"/>
  <c r="C46" i="9"/>
  <c r="B46" i="9"/>
  <c r="A46" i="9"/>
  <c r="D45" i="9"/>
  <c r="C45" i="9"/>
  <c r="B45" i="9"/>
  <c r="D44" i="9"/>
  <c r="C44" i="9"/>
  <c r="B44" i="9"/>
  <c r="A44" i="9"/>
  <c r="D43" i="9"/>
  <c r="C43" i="9"/>
  <c r="B43" i="9"/>
  <c r="D42" i="9"/>
  <c r="C42" i="9"/>
  <c r="B42" i="9"/>
  <c r="D41" i="9"/>
  <c r="C41" i="9"/>
  <c r="B41" i="9"/>
  <c r="D40" i="9"/>
  <c r="C40" i="9"/>
  <c r="B40" i="9"/>
  <c r="D39" i="9"/>
  <c r="C39" i="9"/>
  <c r="B39" i="9"/>
  <c r="D38" i="9"/>
  <c r="C38" i="9"/>
  <c r="B38" i="9"/>
  <c r="D37" i="9"/>
  <c r="C37" i="9"/>
  <c r="B37" i="9"/>
  <c r="D36" i="9"/>
  <c r="C36" i="9"/>
  <c r="B36" i="9"/>
  <c r="A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D25" i="9"/>
  <c r="C25" i="9"/>
  <c r="B25" i="9"/>
  <c r="D24" i="9"/>
  <c r="C24" i="9"/>
  <c r="B24" i="9"/>
  <c r="D23" i="9"/>
  <c r="C23" i="9"/>
  <c r="B23" i="9"/>
  <c r="D22" i="9"/>
  <c r="C22" i="9"/>
  <c r="B22" i="9"/>
  <c r="D21" i="9"/>
  <c r="C21" i="9"/>
  <c r="B21" i="9"/>
  <c r="D20" i="9"/>
  <c r="C20" i="9"/>
  <c r="B20" i="9"/>
  <c r="D19" i="9"/>
  <c r="C19" i="9"/>
  <c r="B19" i="9"/>
  <c r="D18" i="9"/>
  <c r="C18" i="9"/>
  <c r="B18" i="9"/>
  <c r="A18" i="9"/>
  <c r="D17" i="9"/>
  <c r="C17" i="9"/>
  <c r="B17" i="9"/>
  <c r="D16" i="9"/>
  <c r="C16" i="9"/>
  <c r="B16" i="9"/>
  <c r="D15" i="9"/>
  <c r="C15" i="9"/>
  <c r="B15" i="9"/>
  <c r="A15" i="9"/>
  <c r="D14" i="9"/>
  <c r="C14" i="9"/>
  <c r="B14" i="9"/>
  <c r="D13" i="9"/>
  <c r="C13" i="9"/>
  <c r="B13" i="9"/>
  <c r="A13" i="9"/>
  <c r="D12" i="9"/>
  <c r="C12" i="9"/>
  <c r="B12" i="9"/>
  <c r="D11" i="9"/>
  <c r="C11" i="9"/>
  <c r="B11" i="9"/>
  <c r="D10" i="9"/>
  <c r="C10" i="9"/>
  <c r="B10" i="9"/>
  <c r="D9" i="9"/>
  <c r="C9" i="9"/>
  <c r="B9" i="9"/>
  <c r="D8" i="9"/>
  <c r="C8" i="9"/>
  <c r="B8" i="9"/>
  <c r="D7" i="9"/>
  <c r="C7" i="9"/>
  <c r="B7" i="9"/>
  <c r="D6" i="9"/>
  <c r="C6" i="9"/>
  <c r="B6" i="9"/>
  <c r="D5" i="9"/>
  <c r="C5" i="9"/>
  <c r="B5" i="9"/>
  <c r="D4" i="9"/>
  <c r="C4" i="9"/>
  <c r="B4" i="9"/>
  <c r="A4" i="9"/>
  <c r="A1" i="9"/>
  <c r="D139" i="10"/>
  <c r="C139" i="10"/>
  <c r="B139" i="10"/>
  <c r="D138" i="10"/>
  <c r="C138" i="10"/>
  <c r="B138" i="10"/>
  <c r="D137" i="10"/>
  <c r="C137" i="10"/>
  <c r="B137" i="10"/>
  <c r="D136" i="10"/>
  <c r="C136" i="10"/>
  <c r="B136" i="10"/>
  <c r="D135" i="10"/>
  <c r="C135" i="10"/>
  <c r="B135" i="10"/>
  <c r="D134" i="10"/>
  <c r="C134" i="10"/>
  <c r="B134" i="10"/>
  <c r="D133" i="10"/>
  <c r="C133" i="10"/>
  <c r="B133" i="10"/>
  <c r="D132" i="10"/>
  <c r="C132" i="10"/>
  <c r="B132" i="10"/>
  <c r="D131" i="10"/>
  <c r="C131" i="10"/>
  <c r="B131" i="10"/>
  <c r="D130" i="10"/>
  <c r="C130" i="10"/>
  <c r="B130" i="10"/>
  <c r="D129" i="10"/>
  <c r="C129" i="10"/>
  <c r="B129" i="10"/>
  <c r="A129" i="10"/>
  <c r="D128" i="10"/>
  <c r="C128" i="10"/>
  <c r="B128" i="10"/>
  <c r="D127" i="10"/>
  <c r="C127" i="10"/>
  <c r="B127" i="10"/>
  <c r="D126" i="10"/>
  <c r="C126" i="10"/>
  <c r="B126" i="10"/>
  <c r="A126" i="10"/>
  <c r="D125" i="10"/>
  <c r="C125" i="10"/>
  <c r="B125" i="10"/>
  <c r="D124" i="10"/>
  <c r="C124" i="10"/>
  <c r="B124" i="10"/>
  <c r="D123" i="10"/>
  <c r="C123" i="10"/>
  <c r="B123" i="10"/>
  <c r="D122" i="10"/>
  <c r="C122" i="10"/>
  <c r="B122" i="10"/>
  <c r="D121" i="10"/>
  <c r="C121" i="10"/>
  <c r="B121" i="10"/>
  <c r="D120" i="10"/>
  <c r="C120" i="10"/>
  <c r="B120" i="10"/>
  <c r="A120" i="10"/>
  <c r="D119" i="10"/>
  <c r="C119" i="10"/>
  <c r="B119" i="10"/>
  <c r="D118" i="10"/>
  <c r="C118" i="10"/>
  <c r="B118" i="10"/>
  <c r="D117" i="10"/>
  <c r="C117" i="10"/>
  <c r="B117" i="10"/>
  <c r="A117" i="10"/>
  <c r="D116" i="10"/>
  <c r="C116" i="10"/>
  <c r="B116" i="10"/>
  <c r="D115" i="10"/>
  <c r="C115" i="10"/>
  <c r="B115" i="10"/>
  <c r="D114" i="10"/>
  <c r="C114" i="10"/>
  <c r="B114" i="10"/>
  <c r="D113" i="10"/>
  <c r="C113" i="10"/>
  <c r="B113" i="10"/>
  <c r="D112" i="10"/>
  <c r="C112" i="10"/>
  <c r="B112" i="10"/>
  <c r="D111" i="10"/>
  <c r="C111" i="10"/>
  <c r="B111" i="10"/>
  <c r="D110" i="10"/>
  <c r="C110" i="10"/>
  <c r="B110" i="10"/>
  <c r="D109" i="10"/>
  <c r="C109" i="10"/>
  <c r="B109" i="10"/>
  <c r="D108" i="10"/>
  <c r="C108" i="10"/>
  <c r="B108" i="10"/>
  <c r="D107" i="10"/>
  <c r="C107" i="10"/>
  <c r="B107" i="10"/>
  <c r="D106" i="10"/>
  <c r="C106" i="10"/>
  <c r="B106" i="10"/>
  <c r="D105" i="10"/>
  <c r="C105" i="10"/>
  <c r="B105" i="10"/>
  <c r="D104" i="10"/>
  <c r="C104" i="10"/>
  <c r="B104" i="10"/>
  <c r="D103" i="10"/>
  <c r="C103" i="10"/>
  <c r="B103" i="10"/>
  <c r="A103" i="10"/>
  <c r="D102" i="10"/>
  <c r="C102" i="10"/>
  <c r="B102" i="10"/>
  <c r="D101" i="10"/>
  <c r="C101" i="10"/>
  <c r="B101" i="10"/>
  <c r="D100" i="10"/>
  <c r="C100" i="10"/>
  <c r="B100" i="10"/>
  <c r="D99" i="10"/>
  <c r="C99" i="10"/>
  <c r="B99" i="10"/>
  <c r="D98" i="10"/>
  <c r="C98" i="10"/>
  <c r="B98" i="10"/>
  <c r="D97" i="10"/>
  <c r="C97" i="10"/>
  <c r="B97" i="10"/>
  <c r="D96" i="10"/>
  <c r="C96" i="10"/>
  <c r="B96" i="10"/>
  <c r="D95" i="10"/>
  <c r="C95" i="10"/>
  <c r="B95" i="10"/>
  <c r="D94" i="10"/>
  <c r="C94" i="10"/>
  <c r="B94" i="10"/>
  <c r="D93" i="10"/>
  <c r="C93" i="10"/>
  <c r="B93" i="10"/>
  <c r="D92" i="10"/>
  <c r="C92" i="10"/>
  <c r="B92" i="10"/>
  <c r="A92" i="10"/>
  <c r="D91" i="10"/>
  <c r="C91" i="10"/>
  <c r="B91" i="10"/>
  <c r="D90" i="10"/>
  <c r="C90" i="10"/>
  <c r="B90" i="10"/>
  <c r="D89" i="10"/>
  <c r="C89" i="10"/>
  <c r="B89" i="10"/>
  <c r="D88" i="10"/>
  <c r="C88" i="10"/>
  <c r="B88" i="10"/>
  <c r="D87" i="10"/>
  <c r="C87" i="10"/>
  <c r="B87" i="10"/>
  <c r="D86" i="10"/>
  <c r="C86" i="10"/>
  <c r="B86" i="10"/>
  <c r="D85" i="10"/>
  <c r="C85" i="10"/>
  <c r="B85" i="10"/>
  <c r="D84" i="10"/>
  <c r="C84" i="10"/>
  <c r="B84" i="10"/>
  <c r="D83" i="10"/>
  <c r="C83" i="10"/>
  <c r="B83" i="10"/>
  <c r="D82" i="10"/>
  <c r="C82" i="10"/>
  <c r="B82" i="10"/>
  <c r="D81" i="10"/>
  <c r="C81" i="10"/>
  <c r="B81" i="10"/>
  <c r="D80" i="10"/>
  <c r="C80" i="10"/>
  <c r="B80" i="10"/>
  <c r="D79" i="10"/>
  <c r="C79" i="10"/>
  <c r="B79" i="10"/>
  <c r="A79" i="10"/>
  <c r="D78" i="10"/>
  <c r="C78" i="10"/>
  <c r="B78" i="10"/>
  <c r="D77" i="10"/>
  <c r="C77" i="10"/>
  <c r="B77" i="10"/>
  <c r="D76" i="10"/>
  <c r="C76" i="10"/>
  <c r="B76" i="10"/>
  <c r="D75" i="10"/>
  <c r="C75" i="10"/>
  <c r="B75" i="10"/>
  <c r="D74" i="10"/>
  <c r="C74" i="10"/>
  <c r="B74" i="10"/>
  <c r="D73" i="10"/>
  <c r="C73" i="10"/>
  <c r="B73" i="10"/>
  <c r="D72" i="10"/>
  <c r="C72" i="10"/>
  <c r="B72" i="10"/>
  <c r="D71" i="10"/>
  <c r="C71" i="10"/>
  <c r="B71" i="10"/>
  <c r="D70" i="10"/>
  <c r="C70" i="10"/>
  <c r="B70" i="10"/>
  <c r="D69" i="10"/>
  <c r="C69" i="10"/>
  <c r="B69" i="10"/>
  <c r="D68" i="10"/>
  <c r="C68" i="10"/>
  <c r="B68" i="10"/>
  <c r="D67" i="10"/>
  <c r="C67" i="10"/>
  <c r="B67" i="10"/>
  <c r="D66" i="10"/>
  <c r="C66" i="10"/>
  <c r="B66" i="10"/>
  <c r="D65" i="10"/>
  <c r="C65" i="10"/>
  <c r="B65" i="10"/>
  <c r="A65" i="10"/>
  <c r="D64" i="10"/>
  <c r="C64" i="10"/>
  <c r="B64" i="10"/>
  <c r="D63" i="10"/>
  <c r="C63" i="10"/>
  <c r="B63" i="10"/>
  <c r="D62" i="10"/>
  <c r="C62" i="10"/>
  <c r="B62" i="10"/>
  <c r="D61" i="10"/>
  <c r="C61" i="10"/>
  <c r="B61" i="10"/>
  <c r="A61" i="10"/>
  <c r="D60" i="10"/>
  <c r="C60" i="10"/>
  <c r="B60" i="10"/>
  <c r="D59" i="10"/>
  <c r="C59" i="10"/>
  <c r="B59" i="10"/>
  <c r="D58" i="10"/>
  <c r="C58" i="10"/>
  <c r="B58" i="10"/>
  <c r="D57" i="10"/>
  <c r="C57" i="10"/>
  <c r="B57" i="10"/>
  <c r="D56" i="10"/>
  <c r="C56" i="10"/>
  <c r="B56" i="10"/>
  <c r="D55" i="10"/>
  <c r="C55" i="10"/>
  <c r="B55" i="10"/>
  <c r="D54" i="10"/>
  <c r="C54" i="10"/>
  <c r="B54" i="10"/>
  <c r="D53" i="10"/>
  <c r="C53" i="10"/>
  <c r="B53" i="10"/>
  <c r="D52" i="10"/>
  <c r="C52" i="10"/>
  <c r="B52" i="10"/>
  <c r="D51" i="10"/>
  <c r="C51" i="10"/>
  <c r="B51" i="10"/>
  <c r="A51" i="10"/>
  <c r="D50" i="10"/>
  <c r="C50" i="10"/>
  <c r="B50" i="10"/>
  <c r="D49" i="10"/>
  <c r="C49" i="10"/>
  <c r="B49" i="10"/>
  <c r="D48" i="10"/>
  <c r="C48" i="10"/>
  <c r="B48" i="10"/>
  <c r="D47" i="10"/>
  <c r="C47" i="10"/>
  <c r="B47" i="10"/>
  <c r="D46" i="10"/>
  <c r="C46" i="10"/>
  <c r="B46" i="10"/>
  <c r="A46" i="10"/>
  <c r="D45" i="10"/>
  <c r="C45" i="10"/>
  <c r="B45" i="10"/>
  <c r="D44" i="10"/>
  <c r="C44" i="10"/>
  <c r="B44" i="10"/>
  <c r="A44" i="10"/>
  <c r="D43" i="10"/>
  <c r="C43" i="10"/>
  <c r="B43" i="10"/>
  <c r="D42" i="10"/>
  <c r="C42" i="10"/>
  <c r="B42" i="10"/>
  <c r="D41" i="10"/>
  <c r="C41" i="10"/>
  <c r="B41" i="10"/>
  <c r="D40" i="10"/>
  <c r="C40" i="10"/>
  <c r="B40" i="10"/>
  <c r="D39" i="10"/>
  <c r="C39" i="10"/>
  <c r="B39" i="10"/>
  <c r="D38" i="10"/>
  <c r="C38" i="10"/>
  <c r="B38" i="10"/>
  <c r="D37" i="10"/>
  <c r="C37" i="10"/>
  <c r="B37" i="10"/>
  <c r="D36" i="10"/>
  <c r="C36" i="10"/>
  <c r="B36" i="10"/>
  <c r="A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D25" i="10"/>
  <c r="C25" i="10"/>
  <c r="B25" i="10"/>
  <c r="D24" i="10"/>
  <c r="C24" i="10"/>
  <c r="B24" i="10"/>
  <c r="D23" i="10"/>
  <c r="C23" i="10"/>
  <c r="B23" i="10"/>
  <c r="D22" i="10"/>
  <c r="C22" i="10"/>
  <c r="B22" i="10"/>
  <c r="D21" i="10"/>
  <c r="C21" i="10"/>
  <c r="B21" i="10"/>
  <c r="D20" i="10"/>
  <c r="C20" i="10"/>
  <c r="B20" i="10"/>
  <c r="D19" i="10"/>
  <c r="C19" i="10"/>
  <c r="B19" i="10"/>
  <c r="D18" i="10"/>
  <c r="C18" i="10"/>
  <c r="B18" i="10"/>
  <c r="A18" i="10"/>
  <c r="D17" i="10"/>
  <c r="C17" i="10"/>
  <c r="B17" i="10"/>
  <c r="D16" i="10"/>
  <c r="C16" i="10"/>
  <c r="B16" i="10"/>
  <c r="D15" i="10"/>
  <c r="C15" i="10"/>
  <c r="B15" i="10"/>
  <c r="A15" i="10"/>
  <c r="D14" i="10"/>
  <c r="C14" i="10"/>
  <c r="B14" i="10"/>
  <c r="D13" i="10"/>
  <c r="C13" i="10"/>
  <c r="B13" i="10"/>
  <c r="A13" i="10"/>
  <c r="D12" i="10"/>
  <c r="C12" i="10"/>
  <c r="B12" i="10"/>
  <c r="D11" i="10"/>
  <c r="C11" i="10"/>
  <c r="B11" i="10"/>
  <c r="D10" i="10"/>
  <c r="C10" i="10"/>
  <c r="B10" i="10"/>
  <c r="D9" i="10"/>
  <c r="C9" i="10"/>
  <c r="B9" i="10"/>
  <c r="D8" i="10"/>
  <c r="C8" i="10"/>
  <c r="B8" i="10"/>
  <c r="D7" i="10"/>
  <c r="C7" i="10"/>
  <c r="B7" i="10"/>
  <c r="D6" i="10"/>
  <c r="C6" i="10"/>
  <c r="B6" i="10"/>
  <c r="D5" i="10"/>
  <c r="C5" i="10"/>
  <c r="B5" i="10"/>
  <c r="D4" i="10"/>
  <c r="C4" i="10"/>
  <c r="B4" i="10"/>
  <c r="A4" i="10"/>
  <c r="A1" i="10"/>
  <c r="D139" i="11"/>
  <c r="C139" i="11"/>
  <c r="B139" i="11"/>
  <c r="D138" i="11"/>
  <c r="C138" i="11"/>
  <c r="B138" i="11"/>
  <c r="D137" i="11"/>
  <c r="C137" i="11"/>
  <c r="B137" i="11"/>
  <c r="D136" i="11"/>
  <c r="C136" i="11"/>
  <c r="B136" i="11"/>
  <c r="D135" i="11"/>
  <c r="C135" i="11"/>
  <c r="B135" i="11"/>
  <c r="D134" i="11"/>
  <c r="C134" i="11"/>
  <c r="B134" i="11"/>
  <c r="D133" i="11"/>
  <c r="C133" i="11"/>
  <c r="B133" i="11"/>
  <c r="D132" i="11"/>
  <c r="C132" i="11"/>
  <c r="B132" i="11"/>
  <c r="D131" i="11"/>
  <c r="C131" i="11"/>
  <c r="B131" i="11"/>
  <c r="D130" i="11"/>
  <c r="C130" i="11"/>
  <c r="B130" i="11"/>
  <c r="D129" i="11"/>
  <c r="C129" i="11"/>
  <c r="B129" i="11"/>
  <c r="A129" i="11"/>
  <c r="D128" i="11"/>
  <c r="C128" i="11"/>
  <c r="B128" i="11"/>
  <c r="D127" i="11"/>
  <c r="C127" i="11"/>
  <c r="B127" i="11"/>
  <c r="D126" i="11"/>
  <c r="C126" i="11"/>
  <c r="B126" i="11"/>
  <c r="A126" i="11"/>
  <c r="D125" i="11"/>
  <c r="C125" i="11"/>
  <c r="B125" i="11"/>
  <c r="D124" i="11"/>
  <c r="C124" i="11"/>
  <c r="B124" i="11"/>
  <c r="D123" i="11"/>
  <c r="C123" i="11"/>
  <c r="B123" i="11"/>
  <c r="D122" i="11"/>
  <c r="C122" i="11"/>
  <c r="B122" i="11"/>
  <c r="D121" i="11"/>
  <c r="C121" i="11"/>
  <c r="B121" i="11"/>
  <c r="D120" i="11"/>
  <c r="C120" i="11"/>
  <c r="B120" i="11"/>
  <c r="A120" i="11"/>
  <c r="D119" i="11"/>
  <c r="C119" i="11"/>
  <c r="B119" i="11"/>
  <c r="D118" i="11"/>
  <c r="C118" i="11"/>
  <c r="B118" i="11"/>
  <c r="D117" i="11"/>
  <c r="C117" i="11"/>
  <c r="B117" i="11"/>
  <c r="A117" i="11"/>
  <c r="D116" i="11"/>
  <c r="C116" i="11"/>
  <c r="B116" i="11"/>
  <c r="D115" i="11"/>
  <c r="C115" i="11"/>
  <c r="B115" i="11"/>
  <c r="D114" i="11"/>
  <c r="C114" i="11"/>
  <c r="B114" i="11"/>
  <c r="D113" i="11"/>
  <c r="C113" i="11"/>
  <c r="B113" i="11"/>
  <c r="D112" i="11"/>
  <c r="C112" i="11"/>
  <c r="B112" i="11"/>
  <c r="D111" i="11"/>
  <c r="C111" i="11"/>
  <c r="B111" i="11"/>
  <c r="D110" i="11"/>
  <c r="C110" i="11"/>
  <c r="B110" i="11"/>
  <c r="D109" i="11"/>
  <c r="C109" i="11"/>
  <c r="B109" i="11"/>
  <c r="D108" i="11"/>
  <c r="C108" i="11"/>
  <c r="B108" i="11"/>
  <c r="D107" i="11"/>
  <c r="C107" i="11"/>
  <c r="B107" i="11"/>
  <c r="D106" i="11"/>
  <c r="C106" i="11"/>
  <c r="B106" i="11"/>
  <c r="D105" i="11"/>
  <c r="C105" i="11"/>
  <c r="B105" i="11"/>
  <c r="D104" i="11"/>
  <c r="C104" i="11"/>
  <c r="B104" i="11"/>
  <c r="D103" i="11"/>
  <c r="C103" i="11"/>
  <c r="B103" i="11"/>
  <c r="A103" i="11"/>
  <c r="D102" i="11"/>
  <c r="C102" i="11"/>
  <c r="B102" i="11"/>
  <c r="D101" i="11"/>
  <c r="C101" i="11"/>
  <c r="B101" i="11"/>
  <c r="D100" i="11"/>
  <c r="C100" i="11"/>
  <c r="B100" i="11"/>
  <c r="D99" i="11"/>
  <c r="C99" i="11"/>
  <c r="B99" i="11"/>
  <c r="D98" i="11"/>
  <c r="C98" i="11"/>
  <c r="B98" i="11"/>
  <c r="D97" i="11"/>
  <c r="C97" i="11"/>
  <c r="B97" i="11"/>
  <c r="D96" i="11"/>
  <c r="C96" i="11"/>
  <c r="B96" i="11"/>
  <c r="D95" i="11"/>
  <c r="C95" i="11"/>
  <c r="B95" i="11"/>
  <c r="D94" i="11"/>
  <c r="C94" i="11"/>
  <c r="B94" i="11"/>
  <c r="D93" i="11"/>
  <c r="C93" i="11"/>
  <c r="B93" i="11"/>
  <c r="D92" i="11"/>
  <c r="C92" i="11"/>
  <c r="B92" i="11"/>
  <c r="A92" i="11"/>
  <c r="D91" i="11"/>
  <c r="C91" i="11"/>
  <c r="B91" i="11"/>
  <c r="D90" i="11"/>
  <c r="C90" i="11"/>
  <c r="B90" i="11"/>
  <c r="D89" i="11"/>
  <c r="C89" i="11"/>
  <c r="B89" i="11"/>
  <c r="D88" i="11"/>
  <c r="C88" i="11"/>
  <c r="B88" i="11"/>
  <c r="D87" i="11"/>
  <c r="C87" i="11"/>
  <c r="B87" i="11"/>
  <c r="D86" i="11"/>
  <c r="C86" i="11"/>
  <c r="B86" i="11"/>
  <c r="D85" i="11"/>
  <c r="C85" i="11"/>
  <c r="B85" i="11"/>
  <c r="D84" i="11"/>
  <c r="C84" i="11"/>
  <c r="B84" i="11"/>
  <c r="D83" i="11"/>
  <c r="C83" i="11"/>
  <c r="B83" i="11"/>
  <c r="D82" i="11"/>
  <c r="C82" i="11"/>
  <c r="B82" i="11"/>
  <c r="D81" i="11"/>
  <c r="C81" i="11"/>
  <c r="B81" i="11"/>
  <c r="D80" i="11"/>
  <c r="C80" i="11"/>
  <c r="B80" i="11"/>
  <c r="D79" i="11"/>
  <c r="C79" i="11"/>
  <c r="B79" i="11"/>
  <c r="A79" i="11"/>
  <c r="D78" i="11"/>
  <c r="C78" i="11"/>
  <c r="B78" i="11"/>
  <c r="D77" i="11"/>
  <c r="C77" i="11"/>
  <c r="B77" i="11"/>
  <c r="D76" i="11"/>
  <c r="C76" i="11"/>
  <c r="B76" i="11"/>
  <c r="D75" i="11"/>
  <c r="C75" i="11"/>
  <c r="B75" i="11"/>
  <c r="D74" i="11"/>
  <c r="C74" i="11"/>
  <c r="B74" i="11"/>
  <c r="D73" i="11"/>
  <c r="C73" i="11"/>
  <c r="B73" i="11"/>
  <c r="D72" i="11"/>
  <c r="C72" i="11"/>
  <c r="B72" i="11"/>
  <c r="D71" i="11"/>
  <c r="C71" i="11"/>
  <c r="B71" i="11"/>
  <c r="D70" i="11"/>
  <c r="C70" i="11"/>
  <c r="B70" i="11"/>
  <c r="D69" i="11"/>
  <c r="C69" i="11"/>
  <c r="B69" i="11"/>
  <c r="D68" i="11"/>
  <c r="C68" i="11"/>
  <c r="B68" i="11"/>
  <c r="D67" i="11"/>
  <c r="C67" i="11"/>
  <c r="B67" i="11"/>
  <c r="D66" i="11"/>
  <c r="C66" i="11"/>
  <c r="B66" i="11"/>
  <c r="D65" i="11"/>
  <c r="C65" i="11"/>
  <c r="B65" i="11"/>
  <c r="A65" i="11"/>
  <c r="D64" i="11"/>
  <c r="C64" i="11"/>
  <c r="B64" i="11"/>
  <c r="D63" i="11"/>
  <c r="C63" i="11"/>
  <c r="B63" i="11"/>
  <c r="D62" i="11"/>
  <c r="C62" i="11"/>
  <c r="B62" i="11"/>
  <c r="D61" i="11"/>
  <c r="C61" i="11"/>
  <c r="B61" i="11"/>
  <c r="A61" i="11"/>
  <c r="D60" i="11"/>
  <c r="C60" i="11"/>
  <c r="B60" i="11"/>
  <c r="D59" i="11"/>
  <c r="C59" i="11"/>
  <c r="B59" i="11"/>
  <c r="D58" i="11"/>
  <c r="C58" i="11"/>
  <c r="B58" i="11"/>
  <c r="D57" i="11"/>
  <c r="C57" i="11"/>
  <c r="B57" i="11"/>
  <c r="D56" i="11"/>
  <c r="C56" i="11"/>
  <c r="B56" i="11"/>
  <c r="D55" i="11"/>
  <c r="C55" i="11"/>
  <c r="B55" i="11"/>
  <c r="D54" i="11"/>
  <c r="C54" i="11"/>
  <c r="B54" i="11"/>
  <c r="D53" i="11"/>
  <c r="C53" i="11"/>
  <c r="B53" i="11"/>
  <c r="D52" i="11"/>
  <c r="C52" i="11"/>
  <c r="B52" i="11"/>
  <c r="D51" i="11"/>
  <c r="C51" i="11"/>
  <c r="B51" i="11"/>
  <c r="A51" i="11"/>
  <c r="D50" i="11"/>
  <c r="C50" i="11"/>
  <c r="B50" i="11"/>
  <c r="D49" i="11"/>
  <c r="C49" i="11"/>
  <c r="B49" i="11"/>
  <c r="D48" i="11"/>
  <c r="C48" i="11"/>
  <c r="B48" i="11"/>
  <c r="D47" i="11"/>
  <c r="C47" i="11"/>
  <c r="B47" i="11"/>
  <c r="D46" i="11"/>
  <c r="C46" i="11"/>
  <c r="B46" i="11"/>
  <c r="A46" i="11"/>
  <c r="D45" i="11"/>
  <c r="C45" i="11"/>
  <c r="B45" i="11"/>
  <c r="D44" i="11"/>
  <c r="C44" i="11"/>
  <c r="B44" i="11"/>
  <c r="A44" i="11"/>
  <c r="D43" i="11"/>
  <c r="C43" i="11"/>
  <c r="B43" i="11"/>
  <c r="D42" i="11"/>
  <c r="C42" i="11"/>
  <c r="B42" i="11"/>
  <c r="D41" i="11"/>
  <c r="C41" i="11"/>
  <c r="B41" i="11"/>
  <c r="D40" i="11"/>
  <c r="C40" i="11"/>
  <c r="B40" i="11"/>
  <c r="D39" i="11"/>
  <c r="C39" i="11"/>
  <c r="B39" i="11"/>
  <c r="D38" i="11"/>
  <c r="C38" i="11"/>
  <c r="B38" i="11"/>
  <c r="D37" i="11"/>
  <c r="C37" i="11"/>
  <c r="B37" i="11"/>
  <c r="D36" i="11"/>
  <c r="C36" i="11"/>
  <c r="B36" i="11"/>
  <c r="A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D25" i="11"/>
  <c r="C25" i="11"/>
  <c r="B25" i="11"/>
  <c r="D24" i="11"/>
  <c r="C24" i="11"/>
  <c r="B24" i="11"/>
  <c r="D23" i="11"/>
  <c r="C23" i="11"/>
  <c r="B23" i="11"/>
  <c r="D22" i="11"/>
  <c r="C22" i="11"/>
  <c r="B22" i="11"/>
  <c r="D21" i="11"/>
  <c r="C21" i="11"/>
  <c r="B21" i="11"/>
  <c r="D20" i="11"/>
  <c r="C20" i="11"/>
  <c r="B20" i="11"/>
  <c r="D19" i="11"/>
  <c r="C19" i="11"/>
  <c r="B19" i="11"/>
  <c r="D18" i="11"/>
  <c r="C18" i="11"/>
  <c r="B18" i="11"/>
  <c r="A18" i="11"/>
  <c r="D17" i="11"/>
  <c r="C17" i="11"/>
  <c r="B17" i="11"/>
  <c r="D16" i="11"/>
  <c r="C16" i="11"/>
  <c r="B16" i="11"/>
  <c r="D15" i="11"/>
  <c r="C15" i="11"/>
  <c r="B15" i="11"/>
  <c r="A15" i="11"/>
  <c r="D14" i="11"/>
  <c r="C14" i="11"/>
  <c r="B14" i="11"/>
  <c r="D13" i="11"/>
  <c r="C13" i="11"/>
  <c r="B13" i="11"/>
  <c r="A13" i="11"/>
  <c r="D12" i="11"/>
  <c r="C12" i="11"/>
  <c r="B12" i="11"/>
  <c r="D11" i="11"/>
  <c r="C11" i="11"/>
  <c r="B11" i="11"/>
  <c r="D10" i="11"/>
  <c r="C10" i="11"/>
  <c r="B10" i="11"/>
  <c r="D9" i="11"/>
  <c r="C9" i="11"/>
  <c r="B9" i="11"/>
  <c r="D8" i="11"/>
  <c r="C8" i="11"/>
  <c r="B8" i="11"/>
  <c r="D7" i="11"/>
  <c r="C7" i="11"/>
  <c r="B7" i="11"/>
  <c r="D6" i="11"/>
  <c r="C6" i="11"/>
  <c r="B6" i="11"/>
  <c r="D5" i="11"/>
  <c r="C5" i="11"/>
  <c r="B5" i="11"/>
  <c r="D4" i="11"/>
  <c r="C4" i="11"/>
  <c r="B4" i="11"/>
  <c r="A4" i="11"/>
  <c r="A1" i="11"/>
  <c r="D139" i="12"/>
  <c r="C139" i="12"/>
  <c r="B139" i="12"/>
  <c r="D138" i="12"/>
  <c r="C138" i="12"/>
  <c r="B138" i="12"/>
  <c r="D137" i="12"/>
  <c r="C137" i="12"/>
  <c r="B137" i="12"/>
  <c r="D136" i="12"/>
  <c r="C136" i="12"/>
  <c r="B136" i="12"/>
  <c r="D135" i="12"/>
  <c r="C135" i="12"/>
  <c r="B135" i="12"/>
  <c r="D134" i="12"/>
  <c r="C134" i="12"/>
  <c r="B134" i="12"/>
  <c r="D133" i="12"/>
  <c r="C133" i="12"/>
  <c r="B133" i="12"/>
  <c r="D132" i="12"/>
  <c r="C132" i="12"/>
  <c r="B132" i="12"/>
  <c r="D131" i="12"/>
  <c r="C131" i="12"/>
  <c r="B131" i="12"/>
  <c r="D130" i="12"/>
  <c r="C130" i="12"/>
  <c r="B130" i="12"/>
  <c r="D129" i="12"/>
  <c r="C129" i="12"/>
  <c r="B129" i="12"/>
  <c r="A129" i="12"/>
  <c r="D128" i="12"/>
  <c r="C128" i="12"/>
  <c r="B128" i="12"/>
  <c r="D127" i="12"/>
  <c r="C127" i="12"/>
  <c r="B127" i="12"/>
  <c r="D126" i="12"/>
  <c r="C126" i="12"/>
  <c r="B126" i="12"/>
  <c r="A126" i="12"/>
  <c r="D125" i="12"/>
  <c r="C125" i="12"/>
  <c r="B125" i="12"/>
  <c r="D124" i="12"/>
  <c r="C124" i="12"/>
  <c r="B124" i="12"/>
  <c r="D123" i="12"/>
  <c r="C123" i="12"/>
  <c r="B123" i="12"/>
  <c r="D122" i="12"/>
  <c r="C122" i="12"/>
  <c r="B122" i="12"/>
  <c r="D121" i="12"/>
  <c r="C121" i="12"/>
  <c r="B121" i="12"/>
  <c r="D120" i="12"/>
  <c r="C120" i="12"/>
  <c r="B120" i="12"/>
  <c r="A120" i="12"/>
  <c r="D119" i="12"/>
  <c r="C119" i="12"/>
  <c r="B119" i="12"/>
  <c r="D118" i="12"/>
  <c r="C118" i="12"/>
  <c r="B118" i="12"/>
  <c r="D117" i="12"/>
  <c r="C117" i="12"/>
  <c r="B117" i="12"/>
  <c r="A117" i="12"/>
  <c r="D116" i="12"/>
  <c r="C116" i="12"/>
  <c r="B116" i="12"/>
  <c r="D115" i="12"/>
  <c r="C115" i="12"/>
  <c r="B115" i="12"/>
  <c r="D114" i="12"/>
  <c r="C114" i="12"/>
  <c r="B114" i="12"/>
  <c r="D113" i="12"/>
  <c r="C113" i="12"/>
  <c r="B113" i="12"/>
  <c r="D112" i="12"/>
  <c r="C112" i="12"/>
  <c r="B112" i="12"/>
  <c r="D111" i="12"/>
  <c r="C111" i="12"/>
  <c r="B111" i="12"/>
  <c r="D110" i="12"/>
  <c r="C110" i="12"/>
  <c r="B110" i="12"/>
  <c r="D109" i="12"/>
  <c r="C109" i="12"/>
  <c r="B109" i="12"/>
  <c r="D108" i="12"/>
  <c r="C108" i="12"/>
  <c r="B108" i="12"/>
  <c r="D107" i="12"/>
  <c r="C107" i="12"/>
  <c r="B107" i="12"/>
  <c r="D106" i="12"/>
  <c r="C106" i="12"/>
  <c r="B106" i="12"/>
  <c r="D105" i="12"/>
  <c r="C105" i="12"/>
  <c r="B105" i="12"/>
  <c r="D104" i="12"/>
  <c r="C104" i="12"/>
  <c r="B104" i="12"/>
  <c r="D103" i="12"/>
  <c r="C103" i="12"/>
  <c r="B103" i="12"/>
  <c r="A103" i="12"/>
  <c r="D102" i="12"/>
  <c r="C102" i="12"/>
  <c r="B102" i="12"/>
  <c r="D101" i="12"/>
  <c r="C101" i="12"/>
  <c r="B101" i="12"/>
  <c r="D100" i="12"/>
  <c r="C100" i="12"/>
  <c r="B100" i="12"/>
  <c r="D99" i="12"/>
  <c r="C99" i="12"/>
  <c r="B99" i="12"/>
  <c r="D98" i="12"/>
  <c r="C98" i="12"/>
  <c r="B98" i="12"/>
  <c r="D97" i="12"/>
  <c r="C97" i="12"/>
  <c r="B97" i="12"/>
  <c r="D96" i="12"/>
  <c r="C96" i="12"/>
  <c r="B96" i="12"/>
  <c r="D95" i="12"/>
  <c r="C95" i="12"/>
  <c r="B95" i="12"/>
  <c r="D94" i="12"/>
  <c r="C94" i="12"/>
  <c r="B94" i="12"/>
  <c r="D93" i="12"/>
  <c r="C93" i="12"/>
  <c r="B93" i="12"/>
  <c r="D92" i="12"/>
  <c r="C92" i="12"/>
  <c r="B92" i="12"/>
  <c r="A92" i="12"/>
  <c r="D91" i="12"/>
  <c r="C91" i="12"/>
  <c r="B91" i="12"/>
  <c r="D90" i="12"/>
  <c r="C90" i="12"/>
  <c r="B90" i="12"/>
  <c r="D89" i="12"/>
  <c r="C89" i="12"/>
  <c r="B89" i="12"/>
  <c r="D88" i="12"/>
  <c r="C88" i="12"/>
  <c r="B88" i="12"/>
  <c r="D87" i="12"/>
  <c r="C87" i="12"/>
  <c r="B87" i="12"/>
  <c r="D86" i="12"/>
  <c r="C86" i="12"/>
  <c r="B86" i="12"/>
  <c r="D85" i="12"/>
  <c r="C85" i="12"/>
  <c r="B85" i="12"/>
  <c r="D84" i="12"/>
  <c r="C84" i="12"/>
  <c r="B84" i="12"/>
  <c r="D83" i="12"/>
  <c r="C83" i="12"/>
  <c r="B83" i="12"/>
  <c r="D82" i="12"/>
  <c r="C82" i="12"/>
  <c r="B82" i="12"/>
  <c r="D81" i="12"/>
  <c r="C81" i="12"/>
  <c r="B81" i="12"/>
  <c r="D80" i="12"/>
  <c r="C80" i="12"/>
  <c r="B80" i="12"/>
  <c r="D79" i="12"/>
  <c r="C79" i="12"/>
  <c r="B79" i="12"/>
  <c r="A79" i="12"/>
  <c r="D78" i="12"/>
  <c r="C78" i="12"/>
  <c r="B78" i="12"/>
  <c r="D77" i="12"/>
  <c r="C77" i="12"/>
  <c r="B77" i="12"/>
  <c r="D76" i="12"/>
  <c r="C76" i="12"/>
  <c r="B76" i="12"/>
  <c r="D75" i="12"/>
  <c r="C75" i="12"/>
  <c r="B75" i="12"/>
  <c r="D74" i="12"/>
  <c r="C74" i="12"/>
  <c r="B74" i="12"/>
  <c r="D73" i="12"/>
  <c r="C73" i="12"/>
  <c r="B73" i="12"/>
  <c r="D72" i="12"/>
  <c r="C72" i="12"/>
  <c r="B72" i="12"/>
  <c r="D71" i="12"/>
  <c r="C71" i="12"/>
  <c r="B71" i="12"/>
  <c r="D70" i="12"/>
  <c r="C70" i="12"/>
  <c r="B70" i="12"/>
  <c r="D69" i="12"/>
  <c r="C69" i="12"/>
  <c r="B69" i="12"/>
  <c r="D68" i="12"/>
  <c r="C68" i="12"/>
  <c r="B68" i="12"/>
  <c r="D67" i="12"/>
  <c r="C67" i="12"/>
  <c r="B67" i="12"/>
  <c r="D66" i="12"/>
  <c r="C66" i="12"/>
  <c r="B66" i="12"/>
  <c r="D65" i="12"/>
  <c r="C65" i="12"/>
  <c r="B65" i="12"/>
  <c r="A65" i="12"/>
  <c r="D64" i="12"/>
  <c r="C64" i="12"/>
  <c r="B64" i="12"/>
  <c r="D63" i="12"/>
  <c r="C63" i="12"/>
  <c r="B63" i="12"/>
  <c r="D62" i="12"/>
  <c r="C62" i="12"/>
  <c r="B62" i="12"/>
  <c r="D61" i="12"/>
  <c r="C61" i="12"/>
  <c r="B61" i="12"/>
  <c r="A61" i="12"/>
  <c r="D60" i="12"/>
  <c r="C60" i="12"/>
  <c r="B60" i="12"/>
  <c r="D59" i="12"/>
  <c r="C59" i="12"/>
  <c r="B59" i="12"/>
  <c r="D58" i="12"/>
  <c r="C58" i="12"/>
  <c r="B58" i="12"/>
  <c r="D57" i="12"/>
  <c r="C57" i="12"/>
  <c r="B57" i="12"/>
  <c r="D56" i="12"/>
  <c r="C56" i="12"/>
  <c r="B56" i="12"/>
  <c r="D55" i="12"/>
  <c r="C55" i="12"/>
  <c r="B55" i="12"/>
  <c r="D54" i="12"/>
  <c r="C54" i="12"/>
  <c r="B54" i="12"/>
  <c r="D53" i="12"/>
  <c r="C53" i="12"/>
  <c r="B53" i="12"/>
  <c r="D52" i="12"/>
  <c r="C52" i="12"/>
  <c r="B52" i="12"/>
  <c r="D51" i="12"/>
  <c r="C51" i="12"/>
  <c r="B51" i="12"/>
  <c r="A51" i="12"/>
  <c r="D50" i="12"/>
  <c r="C50" i="12"/>
  <c r="B50" i="12"/>
  <c r="D49" i="12"/>
  <c r="C49" i="12"/>
  <c r="B49" i="12"/>
  <c r="D48" i="12"/>
  <c r="C48" i="12"/>
  <c r="B48" i="12"/>
  <c r="D47" i="12"/>
  <c r="C47" i="12"/>
  <c r="B47" i="12"/>
  <c r="D46" i="12"/>
  <c r="C46" i="12"/>
  <c r="B46" i="12"/>
  <c r="A46" i="12"/>
  <c r="D45" i="12"/>
  <c r="C45" i="12"/>
  <c r="B45" i="12"/>
  <c r="D44" i="12"/>
  <c r="C44" i="12"/>
  <c r="B44" i="12"/>
  <c r="A44" i="12"/>
  <c r="D43" i="12"/>
  <c r="C43" i="12"/>
  <c r="B43" i="12"/>
  <c r="D42" i="12"/>
  <c r="C42" i="12"/>
  <c r="B42" i="12"/>
  <c r="D41" i="12"/>
  <c r="C41" i="12"/>
  <c r="B41" i="12"/>
  <c r="D40" i="12"/>
  <c r="C40" i="12"/>
  <c r="B40" i="12"/>
  <c r="D39" i="12"/>
  <c r="C39" i="12"/>
  <c r="B39" i="12"/>
  <c r="D38" i="12"/>
  <c r="C38" i="12"/>
  <c r="B38" i="12"/>
  <c r="D37" i="12"/>
  <c r="C37" i="12"/>
  <c r="B37" i="12"/>
  <c r="D36" i="12"/>
  <c r="C36" i="12"/>
  <c r="B36" i="12"/>
  <c r="A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D25" i="12"/>
  <c r="C25" i="12"/>
  <c r="B25" i="12"/>
  <c r="D24" i="12"/>
  <c r="C24" i="12"/>
  <c r="B24" i="12"/>
  <c r="D23" i="12"/>
  <c r="C23" i="12"/>
  <c r="B23" i="12"/>
  <c r="D22" i="12"/>
  <c r="C22" i="12"/>
  <c r="B22" i="12"/>
  <c r="D21" i="12"/>
  <c r="C21" i="12"/>
  <c r="B21" i="12"/>
  <c r="D20" i="12"/>
  <c r="C20" i="12"/>
  <c r="B20" i="12"/>
  <c r="D19" i="12"/>
  <c r="C19" i="12"/>
  <c r="B19" i="12"/>
  <c r="D18" i="12"/>
  <c r="C18" i="12"/>
  <c r="B18" i="12"/>
  <c r="A18" i="12"/>
  <c r="D17" i="12"/>
  <c r="C17" i="12"/>
  <c r="B17" i="12"/>
  <c r="D16" i="12"/>
  <c r="C16" i="12"/>
  <c r="B16" i="12"/>
  <c r="D15" i="12"/>
  <c r="C15" i="12"/>
  <c r="B15" i="12"/>
  <c r="A15" i="12"/>
  <c r="D14" i="12"/>
  <c r="C14" i="12"/>
  <c r="B14" i="12"/>
  <c r="D13" i="12"/>
  <c r="C13" i="12"/>
  <c r="B13" i="12"/>
  <c r="A13" i="12"/>
  <c r="D12" i="12"/>
  <c r="C12" i="12"/>
  <c r="B12" i="12"/>
  <c r="D11" i="12"/>
  <c r="C11" i="12"/>
  <c r="B11" i="12"/>
  <c r="D10" i="12"/>
  <c r="C10" i="12"/>
  <c r="B10" i="12"/>
  <c r="D9" i="12"/>
  <c r="C9" i="12"/>
  <c r="B9" i="12"/>
  <c r="D8" i="12"/>
  <c r="C8" i="12"/>
  <c r="B8" i="12"/>
  <c r="D7" i="12"/>
  <c r="C7" i="12"/>
  <c r="B7" i="12"/>
  <c r="D6" i="12"/>
  <c r="C6" i="12"/>
  <c r="B6" i="12"/>
  <c r="D5" i="12"/>
  <c r="C5" i="12"/>
  <c r="B5" i="12"/>
  <c r="D4" i="12"/>
  <c r="C4" i="12"/>
  <c r="B4" i="12"/>
  <c r="A4" i="12"/>
  <c r="A1" i="12"/>
  <c r="D139" i="13"/>
  <c r="C139" i="13"/>
  <c r="B139" i="13"/>
  <c r="D138" i="13"/>
  <c r="C138" i="13"/>
  <c r="B138" i="13"/>
  <c r="D137" i="13"/>
  <c r="C137" i="13"/>
  <c r="B137" i="13"/>
  <c r="D136" i="13"/>
  <c r="C136" i="13"/>
  <c r="B136" i="13"/>
  <c r="D135" i="13"/>
  <c r="C135" i="13"/>
  <c r="B135" i="13"/>
  <c r="D134" i="13"/>
  <c r="C134" i="13"/>
  <c r="B134" i="13"/>
  <c r="D133" i="13"/>
  <c r="C133" i="13"/>
  <c r="B133" i="13"/>
  <c r="D132" i="13"/>
  <c r="C132" i="13"/>
  <c r="B132" i="13"/>
  <c r="D131" i="13"/>
  <c r="C131" i="13"/>
  <c r="B131" i="13"/>
  <c r="D130" i="13"/>
  <c r="C130" i="13"/>
  <c r="B130" i="13"/>
  <c r="D129" i="13"/>
  <c r="C129" i="13"/>
  <c r="B129" i="13"/>
  <c r="A129" i="13"/>
  <c r="D128" i="13"/>
  <c r="C128" i="13"/>
  <c r="B128" i="13"/>
  <c r="D127" i="13"/>
  <c r="C127" i="13"/>
  <c r="B127" i="13"/>
  <c r="D126" i="13"/>
  <c r="C126" i="13"/>
  <c r="B126" i="13"/>
  <c r="A126" i="13"/>
  <c r="D125" i="13"/>
  <c r="C125" i="13"/>
  <c r="B125" i="13"/>
  <c r="D124" i="13"/>
  <c r="C124" i="13"/>
  <c r="B124" i="13"/>
  <c r="D123" i="13"/>
  <c r="C123" i="13"/>
  <c r="B123" i="13"/>
  <c r="D122" i="13"/>
  <c r="C122" i="13"/>
  <c r="B122" i="13"/>
  <c r="D121" i="13"/>
  <c r="C121" i="13"/>
  <c r="B121" i="13"/>
  <c r="D120" i="13"/>
  <c r="C120" i="13"/>
  <c r="B120" i="13"/>
  <c r="A120" i="13"/>
  <c r="D119" i="13"/>
  <c r="C119" i="13"/>
  <c r="B119" i="13"/>
  <c r="D118" i="13"/>
  <c r="C118" i="13"/>
  <c r="B118" i="13"/>
  <c r="D117" i="13"/>
  <c r="C117" i="13"/>
  <c r="B117" i="13"/>
  <c r="A117" i="13"/>
  <c r="D116" i="13"/>
  <c r="C116" i="13"/>
  <c r="B116" i="13"/>
  <c r="D115" i="13"/>
  <c r="C115" i="13"/>
  <c r="B115" i="13"/>
  <c r="D114" i="13"/>
  <c r="C114" i="13"/>
  <c r="B114" i="13"/>
  <c r="D113" i="13"/>
  <c r="C113" i="13"/>
  <c r="B113" i="13"/>
  <c r="D112" i="13"/>
  <c r="C112" i="13"/>
  <c r="B112" i="13"/>
  <c r="D111" i="13"/>
  <c r="C111" i="13"/>
  <c r="B111" i="13"/>
  <c r="D110" i="13"/>
  <c r="C110" i="13"/>
  <c r="B110" i="13"/>
  <c r="D109" i="13"/>
  <c r="C109" i="13"/>
  <c r="B109" i="13"/>
  <c r="D108" i="13"/>
  <c r="C108" i="13"/>
  <c r="B108" i="13"/>
  <c r="D107" i="13"/>
  <c r="C107" i="13"/>
  <c r="B107" i="13"/>
  <c r="D106" i="13"/>
  <c r="C106" i="13"/>
  <c r="B106" i="13"/>
  <c r="D105" i="13"/>
  <c r="C105" i="13"/>
  <c r="B105" i="13"/>
  <c r="D104" i="13"/>
  <c r="C104" i="13"/>
  <c r="B104" i="13"/>
  <c r="D103" i="13"/>
  <c r="C103" i="13"/>
  <c r="B103" i="13"/>
  <c r="A103" i="13"/>
  <c r="D102" i="13"/>
  <c r="C102" i="13"/>
  <c r="B102" i="13"/>
  <c r="D101" i="13"/>
  <c r="C101" i="13"/>
  <c r="B101" i="13"/>
  <c r="D100" i="13"/>
  <c r="C100" i="13"/>
  <c r="B100" i="13"/>
  <c r="D99" i="13"/>
  <c r="C99" i="13"/>
  <c r="B99" i="13"/>
  <c r="D98" i="13"/>
  <c r="C98" i="13"/>
  <c r="B98" i="13"/>
  <c r="D97" i="13"/>
  <c r="C97" i="13"/>
  <c r="B97" i="13"/>
  <c r="D96" i="13"/>
  <c r="C96" i="13"/>
  <c r="B96" i="13"/>
  <c r="D95" i="13"/>
  <c r="C95" i="13"/>
  <c r="B95" i="13"/>
  <c r="D94" i="13"/>
  <c r="C94" i="13"/>
  <c r="B94" i="13"/>
  <c r="D93" i="13"/>
  <c r="C93" i="13"/>
  <c r="B93" i="13"/>
  <c r="D92" i="13"/>
  <c r="C92" i="13"/>
  <c r="B92" i="13"/>
  <c r="A92" i="13"/>
  <c r="D91" i="13"/>
  <c r="C91" i="13"/>
  <c r="B91" i="13"/>
  <c r="D90" i="13"/>
  <c r="C90" i="13"/>
  <c r="B90" i="13"/>
  <c r="D89" i="13"/>
  <c r="C89" i="13"/>
  <c r="B89" i="13"/>
  <c r="D88" i="13"/>
  <c r="C88" i="13"/>
  <c r="B88" i="13"/>
  <c r="D87" i="13"/>
  <c r="C87" i="13"/>
  <c r="B87" i="13"/>
  <c r="D86" i="13"/>
  <c r="C86" i="13"/>
  <c r="B86" i="13"/>
  <c r="D85" i="13"/>
  <c r="C85" i="13"/>
  <c r="B85" i="13"/>
  <c r="D84" i="13"/>
  <c r="C84" i="13"/>
  <c r="B84" i="13"/>
  <c r="D83" i="13"/>
  <c r="C83" i="13"/>
  <c r="B83" i="13"/>
  <c r="D82" i="13"/>
  <c r="C82" i="13"/>
  <c r="B82" i="13"/>
  <c r="D81" i="13"/>
  <c r="C81" i="13"/>
  <c r="B81" i="13"/>
  <c r="D80" i="13"/>
  <c r="C80" i="13"/>
  <c r="B80" i="13"/>
  <c r="D79" i="13"/>
  <c r="C79" i="13"/>
  <c r="B79" i="13"/>
  <c r="A79" i="13"/>
  <c r="D78" i="13"/>
  <c r="C78" i="13"/>
  <c r="B78" i="13"/>
  <c r="D77" i="13"/>
  <c r="C77" i="13"/>
  <c r="B77" i="13"/>
  <c r="D76" i="13"/>
  <c r="C76" i="13"/>
  <c r="B76" i="13"/>
  <c r="D75" i="13"/>
  <c r="C75" i="13"/>
  <c r="B75" i="13"/>
  <c r="D74" i="13"/>
  <c r="C74" i="13"/>
  <c r="B74" i="13"/>
  <c r="D73" i="13"/>
  <c r="C73" i="13"/>
  <c r="B73" i="13"/>
  <c r="D72" i="13"/>
  <c r="C72" i="13"/>
  <c r="B72" i="13"/>
  <c r="D71" i="13"/>
  <c r="C71" i="13"/>
  <c r="B71" i="13"/>
  <c r="D70" i="13"/>
  <c r="C70" i="13"/>
  <c r="B70" i="13"/>
  <c r="D69" i="13"/>
  <c r="C69" i="13"/>
  <c r="B69" i="13"/>
  <c r="D68" i="13"/>
  <c r="C68" i="13"/>
  <c r="B68" i="13"/>
  <c r="D67" i="13"/>
  <c r="C67" i="13"/>
  <c r="B67" i="13"/>
  <c r="D66" i="13"/>
  <c r="C66" i="13"/>
  <c r="B66" i="13"/>
  <c r="D65" i="13"/>
  <c r="C65" i="13"/>
  <c r="B65" i="13"/>
  <c r="A65" i="13"/>
  <c r="D64" i="13"/>
  <c r="C64" i="13"/>
  <c r="B64" i="13"/>
  <c r="D63" i="13"/>
  <c r="C63" i="13"/>
  <c r="B63" i="13"/>
  <c r="D62" i="13"/>
  <c r="C62" i="13"/>
  <c r="B62" i="13"/>
  <c r="D61" i="13"/>
  <c r="C61" i="13"/>
  <c r="B61" i="13"/>
  <c r="A61" i="13"/>
  <c r="D60" i="13"/>
  <c r="C60" i="13"/>
  <c r="B60" i="13"/>
  <c r="D59" i="13"/>
  <c r="C59" i="13"/>
  <c r="B59" i="13"/>
  <c r="D58" i="13"/>
  <c r="C58" i="13"/>
  <c r="B58" i="13"/>
  <c r="D57" i="13"/>
  <c r="C57" i="13"/>
  <c r="B57" i="13"/>
  <c r="D56" i="13"/>
  <c r="C56" i="13"/>
  <c r="B56" i="13"/>
  <c r="D55" i="13"/>
  <c r="C55" i="13"/>
  <c r="B55" i="13"/>
  <c r="D54" i="13"/>
  <c r="C54" i="13"/>
  <c r="B54" i="13"/>
  <c r="D53" i="13"/>
  <c r="C53" i="13"/>
  <c r="B53" i="13"/>
  <c r="D52" i="13"/>
  <c r="C52" i="13"/>
  <c r="B52" i="13"/>
  <c r="D51" i="13"/>
  <c r="C51" i="13"/>
  <c r="B51" i="13"/>
  <c r="A51" i="13"/>
  <c r="D50" i="13"/>
  <c r="C50" i="13"/>
  <c r="B50" i="13"/>
  <c r="D49" i="13"/>
  <c r="C49" i="13"/>
  <c r="B49" i="13"/>
  <c r="D48" i="13"/>
  <c r="C48" i="13"/>
  <c r="B48" i="13"/>
  <c r="D47" i="13"/>
  <c r="C47" i="13"/>
  <c r="B47" i="13"/>
  <c r="D46" i="13"/>
  <c r="C46" i="13"/>
  <c r="B46" i="13"/>
  <c r="A46" i="13"/>
  <c r="D45" i="13"/>
  <c r="C45" i="13"/>
  <c r="B45" i="13"/>
  <c r="D44" i="13"/>
  <c r="C44" i="13"/>
  <c r="B44" i="13"/>
  <c r="A44" i="13"/>
  <c r="D43" i="13"/>
  <c r="C43" i="13"/>
  <c r="B43" i="13"/>
  <c r="D42" i="13"/>
  <c r="C42" i="13"/>
  <c r="B42" i="13"/>
  <c r="D41" i="13"/>
  <c r="C41" i="13"/>
  <c r="B41" i="13"/>
  <c r="D40" i="13"/>
  <c r="C40" i="13"/>
  <c r="B40" i="13"/>
  <c r="D39" i="13"/>
  <c r="C39" i="13"/>
  <c r="B39" i="13"/>
  <c r="D38" i="13"/>
  <c r="C38" i="13"/>
  <c r="B38" i="13"/>
  <c r="D37" i="13"/>
  <c r="C37" i="13"/>
  <c r="B37" i="13"/>
  <c r="D36" i="13"/>
  <c r="C36" i="13"/>
  <c r="B36" i="13"/>
  <c r="A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D25" i="13"/>
  <c r="C25" i="13"/>
  <c r="B25" i="13"/>
  <c r="D24" i="13"/>
  <c r="C24" i="13"/>
  <c r="B24" i="13"/>
  <c r="D23" i="13"/>
  <c r="C23" i="13"/>
  <c r="B23" i="13"/>
  <c r="D22" i="13"/>
  <c r="C22" i="13"/>
  <c r="B22" i="13"/>
  <c r="D21" i="13"/>
  <c r="C21" i="13"/>
  <c r="B21" i="13"/>
  <c r="D20" i="13"/>
  <c r="C20" i="13"/>
  <c r="B20" i="13"/>
  <c r="D19" i="13"/>
  <c r="C19" i="13"/>
  <c r="B19" i="13"/>
  <c r="D18" i="13"/>
  <c r="C18" i="13"/>
  <c r="B18" i="13"/>
  <c r="A18" i="13"/>
  <c r="D17" i="13"/>
  <c r="C17" i="13"/>
  <c r="B17" i="13"/>
  <c r="D16" i="13"/>
  <c r="C16" i="13"/>
  <c r="B16" i="13"/>
  <c r="D15" i="13"/>
  <c r="C15" i="13"/>
  <c r="B15" i="13"/>
  <c r="A15" i="13"/>
  <c r="D14" i="13"/>
  <c r="C14" i="13"/>
  <c r="B14" i="13"/>
  <c r="D13" i="13"/>
  <c r="C13" i="13"/>
  <c r="B13" i="13"/>
  <c r="A13" i="13"/>
  <c r="D12" i="13"/>
  <c r="C12" i="13"/>
  <c r="B12" i="13"/>
  <c r="D11" i="13"/>
  <c r="C11" i="13"/>
  <c r="B11" i="13"/>
  <c r="D10" i="13"/>
  <c r="C10" i="13"/>
  <c r="B10" i="13"/>
  <c r="D9" i="13"/>
  <c r="C9" i="13"/>
  <c r="B9" i="13"/>
  <c r="D8" i="13"/>
  <c r="C8" i="13"/>
  <c r="B8" i="13"/>
  <c r="D7" i="13"/>
  <c r="C7" i="13"/>
  <c r="B7" i="13"/>
  <c r="D6" i="13"/>
  <c r="C6" i="13"/>
  <c r="B6" i="13"/>
  <c r="D5" i="13"/>
  <c r="C5" i="13"/>
  <c r="B5" i="13"/>
  <c r="D4" i="13"/>
  <c r="C4" i="13"/>
  <c r="B4" i="13"/>
  <c r="A4" i="13"/>
  <c r="A1" i="13"/>
  <c r="D139" i="14"/>
  <c r="C139" i="14"/>
  <c r="B139" i="14"/>
  <c r="D138" i="14"/>
  <c r="C138" i="14"/>
  <c r="B138" i="14"/>
  <c r="D137" i="14"/>
  <c r="C137" i="14"/>
  <c r="B137" i="14"/>
  <c r="D136" i="14"/>
  <c r="C136" i="14"/>
  <c r="B136" i="14"/>
  <c r="D135" i="14"/>
  <c r="C135" i="14"/>
  <c r="B135" i="14"/>
  <c r="D134" i="14"/>
  <c r="C134" i="14"/>
  <c r="B134" i="14"/>
  <c r="D133" i="14"/>
  <c r="C133" i="14"/>
  <c r="B133" i="14"/>
  <c r="D132" i="14"/>
  <c r="C132" i="14"/>
  <c r="B132" i="14"/>
  <c r="D131" i="14"/>
  <c r="C131" i="14"/>
  <c r="B131" i="14"/>
  <c r="D130" i="14"/>
  <c r="C130" i="14"/>
  <c r="B130" i="14"/>
  <c r="D129" i="14"/>
  <c r="C129" i="14"/>
  <c r="B129" i="14"/>
  <c r="A129" i="14"/>
  <c r="D128" i="14"/>
  <c r="C128" i="14"/>
  <c r="B128" i="14"/>
  <c r="D127" i="14"/>
  <c r="C127" i="14"/>
  <c r="B127" i="14"/>
  <c r="D126" i="14"/>
  <c r="C126" i="14"/>
  <c r="B126" i="14"/>
  <c r="A126" i="14"/>
  <c r="D125" i="14"/>
  <c r="C125" i="14"/>
  <c r="B125" i="14"/>
  <c r="D124" i="14"/>
  <c r="C124" i="14"/>
  <c r="B124" i="14"/>
  <c r="D123" i="14"/>
  <c r="C123" i="14"/>
  <c r="B123" i="14"/>
  <c r="D122" i="14"/>
  <c r="C122" i="14"/>
  <c r="B122" i="14"/>
  <c r="D121" i="14"/>
  <c r="C121" i="14"/>
  <c r="B121" i="14"/>
  <c r="D120" i="14"/>
  <c r="C120" i="14"/>
  <c r="B120" i="14"/>
  <c r="A120" i="14"/>
  <c r="D119" i="14"/>
  <c r="C119" i="14"/>
  <c r="B119" i="14"/>
  <c r="D118" i="14"/>
  <c r="C118" i="14"/>
  <c r="B118" i="14"/>
  <c r="D117" i="14"/>
  <c r="C117" i="14"/>
  <c r="B117" i="14"/>
  <c r="A117" i="14"/>
  <c r="D116" i="14"/>
  <c r="C116" i="14"/>
  <c r="B116" i="14"/>
  <c r="D115" i="14"/>
  <c r="C115" i="14"/>
  <c r="B115" i="14"/>
  <c r="D114" i="14"/>
  <c r="C114" i="14"/>
  <c r="B114" i="14"/>
  <c r="D113" i="14"/>
  <c r="C113" i="14"/>
  <c r="B113" i="14"/>
  <c r="D112" i="14"/>
  <c r="C112" i="14"/>
  <c r="B112" i="14"/>
  <c r="D111" i="14"/>
  <c r="C111" i="14"/>
  <c r="B111" i="14"/>
  <c r="D110" i="14"/>
  <c r="C110" i="14"/>
  <c r="B110" i="14"/>
  <c r="D109" i="14"/>
  <c r="C109" i="14"/>
  <c r="B109" i="14"/>
  <c r="D108" i="14"/>
  <c r="C108" i="14"/>
  <c r="B108" i="14"/>
  <c r="D107" i="14"/>
  <c r="C107" i="14"/>
  <c r="B107" i="14"/>
  <c r="D106" i="14"/>
  <c r="C106" i="14"/>
  <c r="B106" i="14"/>
  <c r="D105" i="14"/>
  <c r="C105" i="14"/>
  <c r="B105" i="14"/>
  <c r="D104" i="14"/>
  <c r="C104" i="14"/>
  <c r="B104" i="14"/>
  <c r="D103" i="14"/>
  <c r="C103" i="14"/>
  <c r="B103" i="14"/>
  <c r="A103" i="14"/>
  <c r="D102" i="14"/>
  <c r="C102" i="14"/>
  <c r="B102" i="14"/>
  <c r="D101" i="14"/>
  <c r="C101" i="14"/>
  <c r="B101" i="14"/>
  <c r="D100" i="14"/>
  <c r="C100" i="14"/>
  <c r="B100" i="14"/>
  <c r="D99" i="14"/>
  <c r="C99" i="14"/>
  <c r="B99" i="14"/>
  <c r="D98" i="14"/>
  <c r="C98" i="14"/>
  <c r="B98" i="14"/>
  <c r="D97" i="14"/>
  <c r="C97" i="14"/>
  <c r="B97" i="14"/>
  <c r="D96" i="14"/>
  <c r="C96" i="14"/>
  <c r="B96" i="14"/>
  <c r="D95" i="14"/>
  <c r="C95" i="14"/>
  <c r="B95" i="14"/>
  <c r="D94" i="14"/>
  <c r="C94" i="14"/>
  <c r="B94" i="14"/>
  <c r="D93" i="14"/>
  <c r="C93" i="14"/>
  <c r="B93" i="14"/>
  <c r="D92" i="14"/>
  <c r="C92" i="14"/>
  <c r="B92" i="14"/>
  <c r="A92" i="14"/>
  <c r="D91" i="14"/>
  <c r="C91" i="14"/>
  <c r="B91" i="14"/>
  <c r="D90" i="14"/>
  <c r="C90" i="14"/>
  <c r="B90" i="14"/>
  <c r="D89" i="14"/>
  <c r="C89" i="14"/>
  <c r="B89" i="14"/>
  <c r="D88" i="14"/>
  <c r="C88" i="14"/>
  <c r="B88" i="14"/>
  <c r="D87" i="14"/>
  <c r="C87" i="14"/>
  <c r="B87" i="14"/>
  <c r="D86" i="14"/>
  <c r="C86" i="14"/>
  <c r="B86" i="14"/>
  <c r="D85" i="14"/>
  <c r="C85" i="14"/>
  <c r="B85" i="14"/>
  <c r="D84" i="14"/>
  <c r="C84" i="14"/>
  <c r="B84" i="14"/>
  <c r="D83" i="14"/>
  <c r="C83" i="14"/>
  <c r="B83" i="14"/>
  <c r="D82" i="14"/>
  <c r="C82" i="14"/>
  <c r="B82" i="14"/>
  <c r="D81" i="14"/>
  <c r="C81" i="14"/>
  <c r="B81" i="14"/>
  <c r="D80" i="14"/>
  <c r="C80" i="14"/>
  <c r="B80" i="14"/>
  <c r="D79" i="14"/>
  <c r="C79" i="14"/>
  <c r="B79" i="14"/>
  <c r="A79" i="14"/>
  <c r="D78" i="14"/>
  <c r="C78" i="14"/>
  <c r="B78" i="14"/>
  <c r="D77" i="14"/>
  <c r="C77" i="14"/>
  <c r="B77" i="14"/>
  <c r="D76" i="14"/>
  <c r="C76" i="14"/>
  <c r="B76" i="14"/>
  <c r="D75" i="14"/>
  <c r="C75" i="14"/>
  <c r="B75" i="14"/>
  <c r="D74" i="14"/>
  <c r="C74" i="14"/>
  <c r="B74" i="14"/>
  <c r="D73" i="14"/>
  <c r="C73" i="14"/>
  <c r="B73" i="14"/>
  <c r="D72" i="14"/>
  <c r="C72" i="14"/>
  <c r="B72" i="14"/>
  <c r="D71" i="14"/>
  <c r="C71" i="14"/>
  <c r="B71" i="14"/>
  <c r="D70" i="14"/>
  <c r="C70" i="14"/>
  <c r="B70" i="14"/>
  <c r="D69" i="14"/>
  <c r="C69" i="14"/>
  <c r="B69" i="14"/>
  <c r="D68" i="14"/>
  <c r="C68" i="14"/>
  <c r="B68" i="14"/>
  <c r="D67" i="14"/>
  <c r="C67" i="14"/>
  <c r="B67" i="14"/>
  <c r="D66" i="14"/>
  <c r="C66" i="14"/>
  <c r="B66" i="14"/>
  <c r="D65" i="14"/>
  <c r="C65" i="14"/>
  <c r="B65" i="14"/>
  <c r="A65" i="14"/>
  <c r="D64" i="14"/>
  <c r="C64" i="14"/>
  <c r="B64" i="14"/>
  <c r="D63" i="14"/>
  <c r="C63" i="14"/>
  <c r="B63" i="14"/>
  <c r="D62" i="14"/>
  <c r="C62" i="14"/>
  <c r="B62" i="14"/>
  <c r="D61" i="14"/>
  <c r="C61" i="14"/>
  <c r="B61" i="14"/>
  <c r="A61" i="14"/>
  <c r="D60" i="14"/>
  <c r="C60" i="14"/>
  <c r="B60" i="14"/>
  <c r="D59" i="14"/>
  <c r="C59" i="14"/>
  <c r="B59" i="14"/>
  <c r="D58" i="14"/>
  <c r="C58" i="14"/>
  <c r="B58" i="14"/>
  <c r="D57" i="14"/>
  <c r="C57" i="14"/>
  <c r="B57" i="14"/>
  <c r="D56" i="14"/>
  <c r="C56" i="14"/>
  <c r="B56" i="14"/>
  <c r="D55" i="14"/>
  <c r="C55" i="14"/>
  <c r="B55" i="14"/>
  <c r="D54" i="14"/>
  <c r="C54" i="14"/>
  <c r="B54" i="14"/>
  <c r="D53" i="14"/>
  <c r="C53" i="14"/>
  <c r="B53" i="14"/>
  <c r="D52" i="14"/>
  <c r="C52" i="14"/>
  <c r="B52" i="14"/>
  <c r="D51" i="14"/>
  <c r="C51" i="14"/>
  <c r="B51" i="14"/>
  <c r="A51" i="14"/>
  <c r="D50" i="14"/>
  <c r="C50" i="14"/>
  <c r="B50" i="14"/>
  <c r="D49" i="14"/>
  <c r="C49" i="14"/>
  <c r="B49" i="14"/>
  <c r="D48" i="14"/>
  <c r="C48" i="14"/>
  <c r="B48" i="14"/>
  <c r="D47" i="14"/>
  <c r="C47" i="14"/>
  <c r="B47" i="14"/>
  <c r="D46" i="14"/>
  <c r="C46" i="14"/>
  <c r="B46" i="14"/>
  <c r="A46" i="14"/>
  <c r="D45" i="14"/>
  <c r="C45" i="14"/>
  <c r="B45" i="14"/>
  <c r="D44" i="14"/>
  <c r="C44" i="14"/>
  <c r="B44" i="14"/>
  <c r="A44" i="14"/>
  <c r="D43" i="14"/>
  <c r="C43" i="14"/>
  <c r="B43" i="14"/>
  <c r="D42" i="14"/>
  <c r="C42" i="14"/>
  <c r="B42" i="14"/>
  <c r="D41" i="14"/>
  <c r="C41" i="14"/>
  <c r="B41" i="14"/>
  <c r="D40" i="14"/>
  <c r="C40" i="14"/>
  <c r="B40" i="14"/>
  <c r="D39" i="14"/>
  <c r="C39" i="14"/>
  <c r="B39" i="14"/>
  <c r="D38" i="14"/>
  <c r="C38" i="14"/>
  <c r="B38" i="14"/>
  <c r="D37" i="14"/>
  <c r="C37" i="14"/>
  <c r="B37" i="14"/>
  <c r="D36" i="14"/>
  <c r="C36" i="14"/>
  <c r="B36" i="14"/>
  <c r="A36" i="14"/>
  <c r="D35" i="14"/>
  <c r="C35" i="14"/>
  <c r="B35" i="14"/>
  <c r="D34" i="14"/>
  <c r="C34" i="14"/>
  <c r="B34" i="14"/>
  <c r="D33" i="14"/>
  <c r="C33" i="14"/>
  <c r="B33" i="14"/>
  <c r="D32" i="14"/>
  <c r="C32" i="14"/>
  <c r="B32" i="14"/>
  <c r="D31" i="14"/>
  <c r="C31" i="14"/>
  <c r="B31" i="14"/>
  <c r="D30" i="14"/>
  <c r="C30" i="14"/>
  <c r="B30" i="14"/>
  <c r="D29" i="14"/>
  <c r="C29" i="14"/>
  <c r="B29" i="14"/>
  <c r="D28" i="14"/>
  <c r="C28" i="14"/>
  <c r="B28" i="14"/>
  <c r="D27" i="14"/>
  <c r="C27" i="14"/>
  <c r="B27" i="14"/>
  <c r="D26" i="14"/>
  <c r="C26" i="14"/>
  <c r="B26" i="14"/>
  <c r="D25" i="14"/>
  <c r="C25" i="14"/>
  <c r="B25" i="14"/>
  <c r="D24" i="14"/>
  <c r="C24" i="14"/>
  <c r="B24" i="14"/>
  <c r="D23" i="14"/>
  <c r="C23" i="14"/>
  <c r="B23" i="14"/>
  <c r="D22" i="14"/>
  <c r="C22" i="14"/>
  <c r="B22" i="14"/>
  <c r="D21" i="14"/>
  <c r="C21" i="14"/>
  <c r="B21" i="14"/>
  <c r="D20" i="14"/>
  <c r="C20" i="14"/>
  <c r="B20" i="14"/>
  <c r="D19" i="14"/>
  <c r="C19" i="14"/>
  <c r="B19" i="14"/>
  <c r="D18" i="14"/>
  <c r="C18" i="14"/>
  <c r="B18" i="14"/>
  <c r="A18" i="14"/>
  <c r="D17" i="14"/>
  <c r="C17" i="14"/>
  <c r="B17" i="14"/>
  <c r="D16" i="14"/>
  <c r="C16" i="14"/>
  <c r="B16" i="14"/>
  <c r="D15" i="14"/>
  <c r="C15" i="14"/>
  <c r="B15" i="14"/>
  <c r="A15" i="14"/>
  <c r="D14" i="14"/>
  <c r="C14" i="14"/>
  <c r="B14" i="14"/>
  <c r="D13" i="14"/>
  <c r="C13" i="14"/>
  <c r="B13" i="14"/>
  <c r="A13" i="14"/>
  <c r="D12" i="14"/>
  <c r="C12" i="14"/>
  <c r="B12" i="14"/>
  <c r="D11" i="14"/>
  <c r="C11" i="14"/>
  <c r="B11" i="14"/>
  <c r="D10" i="14"/>
  <c r="C10" i="14"/>
  <c r="B10" i="14"/>
  <c r="D9" i="14"/>
  <c r="C9" i="14"/>
  <c r="B9" i="14"/>
  <c r="D8" i="14"/>
  <c r="C8" i="14"/>
  <c r="B8" i="14"/>
  <c r="D7" i="14"/>
  <c r="C7" i="14"/>
  <c r="B7" i="14"/>
  <c r="D6" i="14"/>
  <c r="C6" i="14"/>
  <c r="B6" i="14"/>
  <c r="D5" i="14"/>
  <c r="C5" i="14"/>
  <c r="B5" i="14"/>
  <c r="D4" i="14"/>
  <c r="C4" i="14"/>
  <c r="B4" i="14"/>
  <c r="A4" i="14"/>
  <c r="A1" i="14"/>
  <c r="D139" i="15"/>
  <c r="C139" i="15"/>
  <c r="B139" i="15"/>
  <c r="D138" i="15"/>
  <c r="C138" i="15"/>
  <c r="B138" i="15"/>
  <c r="D137" i="15"/>
  <c r="C137" i="15"/>
  <c r="B137" i="15"/>
  <c r="D136" i="15"/>
  <c r="C136" i="15"/>
  <c r="B136" i="15"/>
  <c r="D135" i="15"/>
  <c r="C135" i="15"/>
  <c r="B135" i="15"/>
  <c r="D134" i="15"/>
  <c r="C134" i="15"/>
  <c r="B134" i="15"/>
  <c r="D133" i="15"/>
  <c r="C133" i="15"/>
  <c r="B133" i="15"/>
  <c r="D132" i="15"/>
  <c r="C132" i="15"/>
  <c r="B132" i="15"/>
  <c r="D131" i="15"/>
  <c r="C131" i="15"/>
  <c r="B131" i="15"/>
  <c r="D130" i="15"/>
  <c r="C130" i="15"/>
  <c r="B130" i="15"/>
  <c r="D129" i="15"/>
  <c r="C129" i="15"/>
  <c r="B129" i="15"/>
  <c r="A129" i="15"/>
  <c r="D128" i="15"/>
  <c r="C128" i="15"/>
  <c r="B128" i="15"/>
  <c r="D127" i="15"/>
  <c r="C127" i="15"/>
  <c r="B127" i="15"/>
  <c r="D126" i="15"/>
  <c r="C126" i="15"/>
  <c r="B126" i="15"/>
  <c r="A126" i="15"/>
  <c r="D125" i="15"/>
  <c r="C125" i="15"/>
  <c r="B125" i="15"/>
  <c r="D124" i="15"/>
  <c r="C124" i="15"/>
  <c r="B124" i="15"/>
  <c r="D123" i="15"/>
  <c r="C123" i="15"/>
  <c r="B123" i="15"/>
  <c r="D122" i="15"/>
  <c r="C122" i="15"/>
  <c r="B122" i="15"/>
  <c r="D121" i="15"/>
  <c r="C121" i="15"/>
  <c r="B121" i="15"/>
  <c r="D120" i="15"/>
  <c r="C120" i="15"/>
  <c r="B120" i="15"/>
  <c r="A120" i="15"/>
  <c r="D119" i="15"/>
  <c r="C119" i="15"/>
  <c r="B119" i="15"/>
  <c r="D118" i="15"/>
  <c r="C118" i="15"/>
  <c r="B118" i="15"/>
  <c r="D117" i="15"/>
  <c r="C117" i="15"/>
  <c r="B117" i="15"/>
  <c r="A117" i="15"/>
  <c r="D116" i="15"/>
  <c r="C116" i="15"/>
  <c r="B116" i="15"/>
  <c r="D115" i="15"/>
  <c r="C115" i="15"/>
  <c r="B115" i="15"/>
  <c r="D114" i="15"/>
  <c r="C114" i="15"/>
  <c r="B114" i="15"/>
  <c r="D113" i="15"/>
  <c r="C113" i="15"/>
  <c r="B113" i="15"/>
  <c r="D112" i="15"/>
  <c r="C112" i="15"/>
  <c r="B112" i="15"/>
  <c r="D111" i="15"/>
  <c r="C111" i="15"/>
  <c r="B111" i="15"/>
  <c r="D110" i="15"/>
  <c r="C110" i="15"/>
  <c r="B110" i="15"/>
  <c r="D109" i="15"/>
  <c r="C109" i="15"/>
  <c r="B109" i="15"/>
  <c r="D108" i="15"/>
  <c r="C108" i="15"/>
  <c r="B108" i="15"/>
  <c r="D107" i="15"/>
  <c r="C107" i="15"/>
  <c r="B107" i="15"/>
  <c r="D106" i="15"/>
  <c r="C106" i="15"/>
  <c r="B106" i="15"/>
  <c r="D105" i="15"/>
  <c r="C105" i="15"/>
  <c r="B105" i="15"/>
  <c r="D104" i="15"/>
  <c r="C104" i="15"/>
  <c r="B104" i="15"/>
  <c r="D103" i="15"/>
  <c r="C103" i="15"/>
  <c r="B103" i="15"/>
  <c r="A103" i="15"/>
  <c r="D102" i="15"/>
  <c r="C102" i="15"/>
  <c r="B102" i="15"/>
  <c r="D101" i="15"/>
  <c r="C101" i="15"/>
  <c r="B101" i="15"/>
  <c r="D100" i="15"/>
  <c r="C100" i="15"/>
  <c r="B100" i="15"/>
  <c r="D99" i="15"/>
  <c r="C99" i="15"/>
  <c r="B99" i="15"/>
  <c r="D98" i="15"/>
  <c r="C98" i="15"/>
  <c r="B98" i="15"/>
  <c r="D97" i="15"/>
  <c r="C97" i="15"/>
  <c r="B97" i="15"/>
  <c r="D96" i="15"/>
  <c r="C96" i="15"/>
  <c r="B96" i="15"/>
  <c r="D95" i="15"/>
  <c r="C95" i="15"/>
  <c r="B95" i="15"/>
  <c r="D94" i="15"/>
  <c r="C94" i="15"/>
  <c r="B94" i="15"/>
  <c r="D93" i="15"/>
  <c r="C93" i="15"/>
  <c r="B93" i="15"/>
  <c r="D92" i="15"/>
  <c r="C92" i="15"/>
  <c r="B92" i="15"/>
  <c r="A92" i="15"/>
  <c r="D91" i="15"/>
  <c r="C91" i="15"/>
  <c r="B91" i="15"/>
  <c r="D90" i="15"/>
  <c r="C90" i="15"/>
  <c r="B90" i="15"/>
  <c r="D89" i="15"/>
  <c r="C89" i="15"/>
  <c r="B89" i="15"/>
  <c r="D88" i="15"/>
  <c r="C88" i="15"/>
  <c r="B88" i="15"/>
  <c r="D87" i="15"/>
  <c r="C87" i="15"/>
  <c r="B87" i="15"/>
  <c r="D86" i="15"/>
  <c r="C86" i="15"/>
  <c r="B86" i="15"/>
  <c r="D85" i="15"/>
  <c r="C85" i="15"/>
  <c r="B85" i="15"/>
  <c r="D84" i="15"/>
  <c r="C84" i="15"/>
  <c r="B84" i="15"/>
  <c r="D83" i="15"/>
  <c r="C83" i="15"/>
  <c r="B83" i="15"/>
  <c r="D82" i="15"/>
  <c r="C82" i="15"/>
  <c r="B82" i="15"/>
  <c r="D81" i="15"/>
  <c r="C81" i="15"/>
  <c r="B81" i="15"/>
  <c r="D80" i="15"/>
  <c r="C80" i="15"/>
  <c r="B80" i="15"/>
  <c r="D79" i="15"/>
  <c r="C79" i="15"/>
  <c r="B79" i="15"/>
  <c r="A79" i="15"/>
  <c r="D78" i="15"/>
  <c r="C78" i="15"/>
  <c r="B78" i="15"/>
  <c r="D77" i="15"/>
  <c r="C77" i="15"/>
  <c r="B77" i="15"/>
  <c r="D76" i="15"/>
  <c r="C76" i="15"/>
  <c r="B76" i="15"/>
  <c r="D75" i="15"/>
  <c r="C75" i="15"/>
  <c r="B75" i="15"/>
  <c r="D74" i="15"/>
  <c r="C74" i="15"/>
  <c r="B74" i="15"/>
  <c r="D73" i="15"/>
  <c r="C73" i="15"/>
  <c r="B73" i="15"/>
  <c r="D72" i="15"/>
  <c r="C72" i="15"/>
  <c r="B72" i="15"/>
  <c r="D71" i="15"/>
  <c r="C71" i="15"/>
  <c r="B71" i="15"/>
  <c r="D70" i="15"/>
  <c r="C70" i="15"/>
  <c r="B70" i="15"/>
  <c r="D69" i="15"/>
  <c r="C69" i="15"/>
  <c r="B69" i="15"/>
  <c r="D68" i="15"/>
  <c r="C68" i="15"/>
  <c r="B68" i="15"/>
  <c r="D67" i="15"/>
  <c r="C67" i="15"/>
  <c r="B67" i="15"/>
  <c r="D66" i="15"/>
  <c r="C66" i="15"/>
  <c r="B66" i="15"/>
  <c r="D65" i="15"/>
  <c r="C65" i="15"/>
  <c r="B65" i="15"/>
  <c r="A65" i="15"/>
  <c r="D64" i="15"/>
  <c r="C64" i="15"/>
  <c r="B64" i="15"/>
  <c r="D63" i="15"/>
  <c r="C63" i="15"/>
  <c r="B63" i="15"/>
  <c r="D62" i="15"/>
  <c r="C62" i="15"/>
  <c r="B62" i="15"/>
  <c r="D61" i="15"/>
  <c r="C61" i="15"/>
  <c r="B61" i="15"/>
  <c r="A61" i="15"/>
  <c r="D60" i="15"/>
  <c r="C60" i="15"/>
  <c r="B60" i="15"/>
  <c r="D59" i="15"/>
  <c r="C59" i="15"/>
  <c r="B59" i="15"/>
  <c r="D58" i="15"/>
  <c r="C58" i="15"/>
  <c r="B58" i="15"/>
  <c r="D57" i="15"/>
  <c r="C57" i="15"/>
  <c r="B57" i="15"/>
  <c r="D56" i="15"/>
  <c r="C56" i="15"/>
  <c r="B56" i="15"/>
  <c r="D55" i="15"/>
  <c r="C55" i="15"/>
  <c r="B55" i="15"/>
  <c r="D54" i="15"/>
  <c r="C54" i="15"/>
  <c r="B54" i="15"/>
  <c r="D53" i="15"/>
  <c r="C53" i="15"/>
  <c r="B53" i="15"/>
  <c r="D52" i="15"/>
  <c r="C52" i="15"/>
  <c r="B52" i="15"/>
  <c r="D51" i="15"/>
  <c r="C51" i="15"/>
  <c r="B51" i="15"/>
  <c r="A51" i="15"/>
  <c r="D50" i="15"/>
  <c r="C50" i="15"/>
  <c r="B50" i="15"/>
  <c r="D49" i="15"/>
  <c r="C49" i="15"/>
  <c r="B49" i="15"/>
  <c r="D48" i="15"/>
  <c r="C48" i="15"/>
  <c r="B48" i="15"/>
  <c r="D47" i="15"/>
  <c r="C47" i="15"/>
  <c r="B47" i="15"/>
  <c r="D46" i="15"/>
  <c r="C46" i="15"/>
  <c r="B46" i="15"/>
  <c r="A46" i="15"/>
  <c r="D45" i="15"/>
  <c r="C45" i="15"/>
  <c r="B45" i="15"/>
  <c r="D44" i="15"/>
  <c r="C44" i="15"/>
  <c r="B44" i="15"/>
  <c r="A44" i="15"/>
  <c r="D43" i="15"/>
  <c r="C43" i="15"/>
  <c r="B43" i="15"/>
  <c r="D42" i="15"/>
  <c r="C42" i="15"/>
  <c r="B42" i="15"/>
  <c r="D41" i="15"/>
  <c r="C41" i="15"/>
  <c r="B41" i="15"/>
  <c r="D40" i="15"/>
  <c r="C40" i="15"/>
  <c r="B40" i="15"/>
  <c r="D39" i="15"/>
  <c r="C39" i="15"/>
  <c r="B39" i="15"/>
  <c r="D38" i="15"/>
  <c r="C38" i="15"/>
  <c r="B38" i="15"/>
  <c r="D37" i="15"/>
  <c r="C37" i="15"/>
  <c r="B37" i="15"/>
  <c r="D36" i="15"/>
  <c r="C36" i="15"/>
  <c r="B36" i="15"/>
  <c r="A36" i="15"/>
  <c r="D35" i="15"/>
  <c r="C35" i="15"/>
  <c r="B35" i="15"/>
  <c r="D34" i="15"/>
  <c r="C34" i="15"/>
  <c r="B34" i="15"/>
  <c r="D33" i="15"/>
  <c r="C33" i="15"/>
  <c r="B33" i="15"/>
  <c r="D32" i="15"/>
  <c r="C32" i="15"/>
  <c r="B32" i="15"/>
  <c r="D31" i="15"/>
  <c r="C31" i="15"/>
  <c r="B31" i="15"/>
  <c r="D30" i="15"/>
  <c r="C30" i="15"/>
  <c r="B30" i="15"/>
  <c r="D29" i="15"/>
  <c r="C29" i="15"/>
  <c r="B29" i="15"/>
  <c r="D28" i="15"/>
  <c r="C28" i="15"/>
  <c r="B28" i="15"/>
  <c r="D27" i="15"/>
  <c r="C27" i="15"/>
  <c r="B27" i="15"/>
  <c r="D26" i="15"/>
  <c r="C26" i="15"/>
  <c r="B26" i="15"/>
  <c r="D25" i="15"/>
  <c r="C25" i="15"/>
  <c r="B25" i="15"/>
  <c r="D24" i="15"/>
  <c r="C24" i="15"/>
  <c r="B24" i="15"/>
  <c r="D23" i="15"/>
  <c r="C23" i="15"/>
  <c r="B23" i="15"/>
  <c r="D22" i="15"/>
  <c r="C22" i="15"/>
  <c r="B22" i="15"/>
  <c r="D21" i="15"/>
  <c r="C21" i="15"/>
  <c r="B21" i="15"/>
  <c r="D20" i="15"/>
  <c r="C20" i="15"/>
  <c r="B20" i="15"/>
  <c r="D19" i="15"/>
  <c r="C19" i="15"/>
  <c r="B19" i="15"/>
  <c r="D18" i="15"/>
  <c r="C18" i="15"/>
  <c r="B18" i="15"/>
  <c r="A18" i="15"/>
  <c r="D17" i="15"/>
  <c r="C17" i="15"/>
  <c r="B17" i="15"/>
  <c r="D16" i="15"/>
  <c r="C16" i="15"/>
  <c r="B16" i="15"/>
  <c r="D15" i="15"/>
  <c r="C15" i="15"/>
  <c r="B15" i="15"/>
  <c r="A15" i="15"/>
  <c r="D14" i="15"/>
  <c r="C14" i="15"/>
  <c r="B14" i="15"/>
  <c r="D13" i="15"/>
  <c r="C13" i="15"/>
  <c r="B13" i="15"/>
  <c r="A13" i="15"/>
  <c r="D12" i="15"/>
  <c r="C12" i="15"/>
  <c r="B12" i="15"/>
  <c r="D11" i="15"/>
  <c r="C11" i="15"/>
  <c r="B11" i="15"/>
  <c r="D10" i="15"/>
  <c r="C10" i="15"/>
  <c r="B10" i="15"/>
  <c r="D9" i="15"/>
  <c r="C9" i="15"/>
  <c r="B9" i="15"/>
  <c r="D8" i="15"/>
  <c r="C8" i="15"/>
  <c r="B8" i="15"/>
  <c r="D7" i="15"/>
  <c r="C7" i="15"/>
  <c r="B7" i="15"/>
  <c r="D6" i="15"/>
  <c r="C6" i="15"/>
  <c r="B6" i="15"/>
  <c r="D5" i="15"/>
  <c r="C5" i="15"/>
  <c r="B5" i="15"/>
  <c r="D4" i="15"/>
  <c r="C4" i="15"/>
  <c r="B4" i="15"/>
  <c r="A4" i="15"/>
  <c r="A1" i="15"/>
  <c r="D139" i="16"/>
  <c r="C139" i="16"/>
  <c r="B139" i="16"/>
  <c r="D138" i="16"/>
  <c r="C138" i="16"/>
  <c r="B138" i="16"/>
  <c r="D137" i="16"/>
  <c r="C137" i="16"/>
  <c r="B137" i="16"/>
  <c r="D136" i="16"/>
  <c r="C136" i="16"/>
  <c r="B136" i="16"/>
  <c r="D135" i="16"/>
  <c r="C135" i="16"/>
  <c r="B135" i="16"/>
  <c r="D134" i="16"/>
  <c r="C134" i="16"/>
  <c r="B134" i="16"/>
  <c r="D133" i="16"/>
  <c r="C133" i="16"/>
  <c r="B133" i="16"/>
  <c r="D132" i="16"/>
  <c r="C132" i="16"/>
  <c r="B132" i="16"/>
  <c r="D131" i="16"/>
  <c r="C131" i="16"/>
  <c r="B131" i="16"/>
  <c r="D130" i="16"/>
  <c r="C130" i="16"/>
  <c r="B130" i="16"/>
  <c r="D129" i="16"/>
  <c r="C129" i="16"/>
  <c r="B129" i="16"/>
  <c r="A129" i="16"/>
  <c r="D128" i="16"/>
  <c r="C128" i="16"/>
  <c r="B128" i="16"/>
  <c r="D127" i="16"/>
  <c r="C127" i="16"/>
  <c r="B127" i="16"/>
  <c r="D126" i="16"/>
  <c r="C126" i="16"/>
  <c r="B126" i="16"/>
  <c r="A126" i="16"/>
  <c r="D125" i="16"/>
  <c r="C125" i="16"/>
  <c r="B125" i="16"/>
  <c r="D124" i="16"/>
  <c r="C124" i="16"/>
  <c r="B124" i="16"/>
  <c r="D123" i="16"/>
  <c r="C123" i="16"/>
  <c r="B123" i="16"/>
  <c r="D122" i="16"/>
  <c r="C122" i="16"/>
  <c r="B122" i="16"/>
  <c r="D121" i="16"/>
  <c r="C121" i="16"/>
  <c r="B121" i="16"/>
  <c r="D120" i="16"/>
  <c r="C120" i="16"/>
  <c r="B120" i="16"/>
  <c r="A120" i="16"/>
  <c r="D119" i="16"/>
  <c r="C119" i="16"/>
  <c r="B119" i="16"/>
  <c r="D118" i="16"/>
  <c r="C118" i="16"/>
  <c r="B118" i="16"/>
  <c r="D117" i="16"/>
  <c r="C117" i="16"/>
  <c r="B117" i="16"/>
  <c r="A117" i="16"/>
  <c r="D116" i="16"/>
  <c r="C116" i="16"/>
  <c r="B116" i="16"/>
  <c r="D115" i="16"/>
  <c r="C115" i="16"/>
  <c r="B115" i="16"/>
  <c r="D114" i="16"/>
  <c r="C114" i="16"/>
  <c r="B114" i="16"/>
  <c r="D113" i="16"/>
  <c r="C113" i="16"/>
  <c r="B113" i="16"/>
  <c r="D112" i="16"/>
  <c r="C112" i="16"/>
  <c r="B112" i="16"/>
  <c r="D111" i="16"/>
  <c r="C111" i="16"/>
  <c r="B111" i="16"/>
  <c r="D110" i="16"/>
  <c r="C110" i="16"/>
  <c r="B110" i="16"/>
  <c r="D109" i="16"/>
  <c r="C109" i="16"/>
  <c r="B109" i="16"/>
  <c r="D108" i="16"/>
  <c r="C108" i="16"/>
  <c r="B108" i="16"/>
  <c r="D107" i="16"/>
  <c r="C107" i="16"/>
  <c r="B107" i="16"/>
  <c r="D106" i="16"/>
  <c r="C106" i="16"/>
  <c r="B106" i="16"/>
  <c r="D105" i="16"/>
  <c r="C105" i="16"/>
  <c r="B105" i="16"/>
  <c r="D104" i="16"/>
  <c r="C104" i="16"/>
  <c r="B104" i="16"/>
  <c r="D103" i="16"/>
  <c r="C103" i="16"/>
  <c r="B103" i="16"/>
  <c r="A103" i="16"/>
  <c r="D102" i="16"/>
  <c r="C102" i="16"/>
  <c r="B102" i="16"/>
  <c r="D101" i="16"/>
  <c r="C101" i="16"/>
  <c r="B101" i="16"/>
  <c r="D100" i="16"/>
  <c r="C100" i="16"/>
  <c r="B100" i="16"/>
  <c r="D99" i="16"/>
  <c r="C99" i="16"/>
  <c r="B99" i="16"/>
  <c r="D98" i="16"/>
  <c r="C98" i="16"/>
  <c r="B98" i="16"/>
  <c r="D97" i="16"/>
  <c r="C97" i="16"/>
  <c r="B97" i="16"/>
  <c r="D96" i="16"/>
  <c r="C96" i="16"/>
  <c r="B96" i="16"/>
  <c r="D95" i="16"/>
  <c r="C95" i="16"/>
  <c r="B95" i="16"/>
  <c r="D94" i="16"/>
  <c r="C94" i="16"/>
  <c r="B94" i="16"/>
  <c r="D93" i="16"/>
  <c r="C93" i="16"/>
  <c r="B93" i="16"/>
  <c r="D92" i="16"/>
  <c r="C92" i="16"/>
  <c r="B92" i="16"/>
  <c r="A92" i="16"/>
  <c r="D91" i="16"/>
  <c r="C91" i="16"/>
  <c r="B91" i="16"/>
  <c r="D90" i="16"/>
  <c r="C90" i="16"/>
  <c r="B90" i="16"/>
  <c r="D89" i="16"/>
  <c r="C89" i="16"/>
  <c r="B89" i="16"/>
  <c r="D88" i="16"/>
  <c r="C88" i="16"/>
  <c r="B88" i="16"/>
  <c r="D87" i="16"/>
  <c r="C87" i="16"/>
  <c r="B87" i="16"/>
  <c r="D86" i="16"/>
  <c r="C86" i="16"/>
  <c r="B86" i="16"/>
  <c r="D85" i="16"/>
  <c r="C85" i="16"/>
  <c r="B85" i="16"/>
  <c r="D84" i="16"/>
  <c r="C84" i="16"/>
  <c r="B84" i="16"/>
  <c r="D83" i="16"/>
  <c r="C83" i="16"/>
  <c r="B83" i="16"/>
  <c r="D82" i="16"/>
  <c r="C82" i="16"/>
  <c r="B82" i="16"/>
  <c r="D81" i="16"/>
  <c r="C81" i="16"/>
  <c r="B81" i="16"/>
  <c r="D80" i="16"/>
  <c r="C80" i="16"/>
  <c r="B80" i="16"/>
  <c r="D79" i="16"/>
  <c r="C79" i="16"/>
  <c r="B79" i="16"/>
  <c r="A79" i="16"/>
  <c r="D78" i="16"/>
  <c r="C78" i="16"/>
  <c r="B78" i="16"/>
  <c r="D77" i="16"/>
  <c r="C77" i="16"/>
  <c r="B77" i="16"/>
  <c r="D76" i="16"/>
  <c r="C76" i="16"/>
  <c r="B76" i="16"/>
  <c r="D75" i="16"/>
  <c r="C75" i="16"/>
  <c r="B75" i="16"/>
  <c r="D74" i="16"/>
  <c r="C74" i="16"/>
  <c r="B74" i="16"/>
  <c r="D73" i="16"/>
  <c r="C73" i="16"/>
  <c r="B73" i="16"/>
  <c r="D72" i="16"/>
  <c r="C72" i="16"/>
  <c r="B72" i="16"/>
  <c r="D71" i="16"/>
  <c r="C71" i="16"/>
  <c r="B71" i="16"/>
  <c r="D70" i="16"/>
  <c r="C70" i="16"/>
  <c r="B70" i="16"/>
  <c r="D69" i="16"/>
  <c r="C69" i="16"/>
  <c r="B69" i="16"/>
  <c r="D68" i="16"/>
  <c r="C68" i="16"/>
  <c r="B68" i="16"/>
  <c r="D67" i="16"/>
  <c r="C67" i="16"/>
  <c r="B67" i="16"/>
  <c r="D66" i="16"/>
  <c r="C66" i="16"/>
  <c r="B66" i="16"/>
  <c r="D65" i="16"/>
  <c r="C65" i="16"/>
  <c r="B65" i="16"/>
  <c r="A65" i="16"/>
  <c r="D64" i="16"/>
  <c r="C64" i="16"/>
  <c r="B64" i="16"/>
  <c r="D63" i="16"/>
  <c r="C63" i="16"/>
  <c r="B63" i="16"/>
  <c r="D62" i="16"/>
  <c r="C62" i="16"/>
  <c r="B62" i="16"/>
  <c r="D61" i="16"/>
  <c r="C61" i="16"/>
  <c r="B61" i="16"/>
  <c r="A61" i="16"/>
  <c r="D60" i="16"/>
  <c r="C60" i="16"/>
  <c r="B60" i="16"/>
  <c r="D59" i="16"/>
  <c r="C59" i="16"/>
  <c r="B59" i="16"/>
  <c r="D58" i="16"/>
  <c r="C58" i="16"/>
  <c r="B58" i="16"/>
  <c r="D57" i="16"/>
  <c r="C57" i="16"/>
  <c r="B57" i="16"/>
  <c r="D56" i="16"/>
  <c r="C56" i="16"/>
  <c r="B56" i="16"/>
  <c r="D55" i="16"/>
  <c r="C55" i="16"/>
  <c r="B55" i="16"/>
  <c r="D54" i="16"/>
  <c r="C54" i="16"/>
  <c r="B54" i="16"/>
  <c r="D53" i="16"/>
  <c r="C53" i="16"/>
  <c r="B53" i="16"/>
  <c r="D52" i="16"/>
  <c r="C52" i="16"/>
  <c r="B52" i="16"/>
  <c r="D51" i="16"/>
  <c r="C51" i="16"/>
  <c r="B51" i="16"/>
  <c r="A51" i="16"/>
  <c r="D50" i="16"/>
  <c r="C50" i="16"/>
  <c r="B50" i="16"/>
  <c r="D49" i="16"/>
  <c r="C49" i="16"/>
  <c r="B49" i="16"/>
  <c r="D48" i="16"/>
  <c r="C48" i="16"/>
  <c r="B48" i="16"/>
  <c r="D47" i="16"/>
  <c r="C47" i="16"/>
  <c r="B47" i="16"/>
  <c r="D46" i="16"/>
  <c r="C46" i="16"/>
  <c r="B46" i="16"/>
  <c r="A46" i="16"/>
  <c r="D45" i="16"/>
  <c r="C45" i="16"/>
  <c r="B45" i="16"/>
  <c r="D44" i="16"/>
  <c r="C44" i="16"/>
  <c r="B44" i="16"/>
  <c r="A44" i="16"/>
  <c r="D43" i="16"/>
  <c r="C43" i="16"/>
  <c r="B43" i="16"/>
  <c r="D42" i="16"/>
  <c r="C42" i="16"/>
  <c r="B42" i="16"/>
  <c r="D41" i="16"/>
  <c r="C41" i="16"/>
  <c r="B41" i="16"/>
  <c r="D40" i="16"/>
  <c r="C40" i="16"/>
  <c r="B40" i="16"/>
  <c r="D39" i="16"/>
  <c r="C39" i="16"/>
  <c r="B39" i="16"/>
  <c r="D38" i="16"/>
  <c r="C38" i="16"/>
  <c r="B38" i="16"/>
  <c r="D37" i="16"/>
  <c r="C37" i="16"/>
  <c r="B37" i="16"/>
  <c r="D36" i="16"/>
  <c r="C36" i="16"/>
  <c r="B36" i="16"/>
  <c r="A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D25" i="16"/>
  <c r="C25" i="16"/>
  <c r="B25" i="16"/>
  <c r="D24" i="16"/>
  <c r="C24" i="16"/>
  <c r="B24" i="16"/>
  <c r="D23" i="16"/>
  <c r="C23" i="16"/>
  <c r="B23" i="16"/>
  <c r="D22" i="16"/>
  <c r="C22" i="16"/>
  <c r="B22" i="16"/>
  <c r="D21" i="16"/>
  <c r="C21" i="16"/>
  <c r="B21" i="16"/>
  <c r="D20" i="16"/>
  <c r="C20" i="16"/>
  <c r="B20" i="16"/>
  <c r="D19" i="16"/>
  <c r="C19" i="16"/>
  <c r="B19" i="16"/>
  <c r="D18" i="16"/>
  <c r="C18" i="16"/>
  <c r="B18" i="16"/>
  <c r="A18" i="16"/>
  <c r="D17" i="16"/>
  <c r="C17" i="16"/>
  <c r="B17" i="16"/>
  <c r="D16" i="16"/>
  <c r="C16" i="16"/>
  <c r="B16" i="16"/>
  <c r="D15" i="16"/>
  <c r="C15" i="16"/>
  <c r="B15" i="16"/>
  <c r="A15" i="16"/>
  <c r="D14" i="16"/>
  <c r="C14" i="16"/>
  <c r="B14" i="16"/>
  <c r="D13" i="16"/>
  <c r="C13" i="16"/>
  <c r="B13" i="16"/>
  <c r="A13" i="16"/>
  <c r="D12" i="16"/>
  <c r="C12" i="16"/>
  <c r="B12" i="16"/>
  <c r="D11" i="16"/>
  <c r="C11" i="16"/>
  <c r="B11" i="16"/>
  <c r="D10" i="16"/>
  <c r="C10" i="16"/>
  <c r="B10" i="16"/>
  <c r="D9" i="16"/>
  <c r="C9" i="16"/>
  <c r="B9" i="16"/>
  <c r="D8" i="16"/>
  <c r="C8" i="16"/>
  <c r="B8" i="16"/>
  <c r="D7" i="16"/>
  <c r="C7" i="16"/>
  <c r="B7" i="16"/>
  <c r="D6" i="16"/>
  <c r="C6" i="16"/>
  <c r="B6" i="16"/>
  <c r="D5" i="16"/>
  <c r="C5" i="16"/>
  <c r="B5" i="16"/>
  <c r="D4" i="16"/>
  <c r="C4" i="16"/>
  <c r="B4" i="16"/>
  <c r="A4" i="16"/>
  <c r="A1" i="16"/>
  <c r="D139" i="17"/>
  <c r="C139" i="17"/>
  <c r="B139" i="17"/>
  <c r="D138" i="17"/>
  <c r="C138" i="17"/>
  <c r="B138" i="17"/>
  <c r="D137" i="17"/>
  <c r="C137" i="17"/>
  <c r="B137" i="17"/>
  <c r="D136" i="17"/>
  <c r="C136" i="17"/>
  <c r="B136" i="17"/>
  <c r="D135" i="17"/>
  <c r="C135" i="17"/>
  <c r="B135" i="17"/>
  <c r="D134" i="17"/>
  <c r="C134" i="17"/>
  <c r="B134" i="17"/>
  <c r="D133" i="17"/>
  <c r="C133" i="17"/>
  <c r="B133" i="17"/>
  <c r="D132" i="17"/>
  <c r="C132" i="17"/>
  <c r="B132" i="17"/>
  <c r="D131" i="17"/>
  <c r="C131" i="17"/>
  <c r="B131" i="17"/>
  <c r="D130" i="17"/>
  <c r="C130" i="17"/>
  <c r="B130" i="17"/>
  <c r="D129" i="17"/>
  <c r="C129" i="17"/>
  <c r="B129" i="17"/>
  <c r="A129" i="17"/>
  <c r="D128" i="17"/>
  <c r="C128" i="17"/>
  <c r="B128" i="17"/>
  <c r="D127" i="17"/>
  <c r="C127" i="17"/>
  <c r="B127" i="17"/>
  <c r="D126" i="17"/>
  <c r="C126" i="17"/>
  <c r="B126" i="17"/>
  <c r="A126" i="17"/>
  <c r="D125" i="17"/>
  <c r="C125" i="17"/>
  <c r="B125" i="17"/>
  <c r="D124" i="17"/>
  <c r="C124" i="17"/>
  <c r="B124" i="17"/>
  <c r="D123" i="17"/>
  <c r="C123" i="17"/>
  <c r="B123" i="17"/>
  <c r="D122" i="17"/>
  <c r="C122" i="17"/>
  <c r="B122" i="17"/>
  <c r="D121" i="17"/>
  <c r="C121" i="17"/>
  <c r="B121" i="17"/>
  <c r="D120" i="17"/>
  <c r="C120" i="17"/>
  <c r="B120" i="17"/>
  <c r="A120" i="17"/>
  <c r="D119" i="17"/>
  <c r="C119" i="17"/>
  <c r="B119" i="17"/>
  <c r="D118" i="17"/>
  <c r="C118" i="17"/>
  <c r="B118" i="17"/>
  <c r="D117" i="17"/>
  <c r="C117" i="17"/>
  <c r="B117" i="17"/>
  <c r="A117" i="17"/>
  <c r="D116" i="17"/>
  <c r="C116" i="17"/>
  <c r="B116" i="17"/>
  <c r="D115" i="17"/>
  <c r="C115" i="17"/>
  <c r="B115" i="17"/>
  <c r="D114" i="17"/>
  <c r="C114" i="17"/>
  <c r="B114" i="17"/>
  <c r="D113" i="17"/>
  <c r="C113" i="17"/>
  <c r="B113" i="17"/>
  <c r="D112" i="17"/>
  <c r="C112" i="17"/>
  <c r="B112" i="17"/>
  <c r="D111" i="17"/>
  <c r="C111" i="17"/>
  <c r="B111" i="17"/>
  <c r="D110" i="17"/>
  <c r="C110" i="17"/>
  <c r="B110" i="17"/>
  <c r="D109" i="17"/>
  <c r="C109" i="17"/>
  <c r="B109" i="17"/>
  <c r="D108" i="17"/>
  <c r="C108" i="17"/>
  <c r="B108" i="17"/>
  <c r="D107" i="17"/>
  <c r="C107" i="17"/>
  <c r="B107" i="17"/>
  <c r="D106" i="17"/>
  <c r="C106" i="17"/>
  <c r="B106" i="17"/>
  <c r="D105" i="17"/>
  <c r="C105" i="17"/>
  <c r="B105" i="17"/>
  <c r="D104" i="17"/>
  <c r="C104" i="17"/>
  <c r="B104" i="17"/>
  <c r="D103" i="17"/>
  <c r="C103" i="17"/>
  <c r="B103" i="17"/>
  <c r="A103" i="17"/>
  <c r="D102" i="17"/>
  <c r="C102" i="17"/>
  <c r="B102" i="17"/>
  <c r="D101" i="17"/>
  <c r="C101" i="17"/>
  <c r="B101" i="17"/>
  <c r="D100" i="17"/>
  <c r="C100" i="17"/>
  <c r="B100" i="17"/>
  <c r="D99" i="17"/>
  <c r="C99" i="17"/>
  <c r="B99" i="17"/>
  <c r="D98" i="17"/>
  <c r="C98" i="17"/>
  <c r="B98" i="17"/>
  <c r="D97" i="17"/>
  <c r="C97" i="17"/>
  <c r="B97" i="17"/>
  <c r="D96" i="17"/>
  <c r="C96" i="17"/>
  <c r="B96" i="17"/>
  <c r="D95" i="17"/>
  <c r="C95" i="17"/>
  <c r="B95" i="17"/>
  <c r="D94" i="17"/>
  <c r="C94" i="17"/>
  <c r="B94" i="17"/>
  <c r="D93" i="17"/>
  <c r="C93" i="17"/>
  <c r="B93" i="17"/>
  <c r="D92" i="17"/>
  <c r="C92" i="17"/>
  <c r="B92" i="17"/>
  <c r="A92" i="17"/>
  <c r="D91" i="17"/>
  <c r="C91" i="17"/>
  <c r="B91" i="17"/>
  <c r="D90" i="17"/>
  <c r="C90" i="17"/>
  <c r="B90" i="17"/>
  <c r="D89" i="17"/>
  <c r="C89" i="17"/>
  <c r="B89" i="17"/>
  <c r="D88" i="17"/>
  <c r="C88" i="17"/>
  <c r="B88" i="17"/>
  <c r="D87" i="17"/>
  <c r="C87" i="17"/>
  <c r="B87" i="17"/>
  <c r="D86" i="17"/>
  <c r="C86" i="17"/>
  <c r="B86" i="17"/>
  <c r="D85" i="17"/>
  <c r="C85" i="17"/>
  <c r="B85" i="17"/>
  <c r="D84" i="17"/>
  <c r="C84" i="17"/>
  <c r="B84" i="17"/>
  <c r="D83" i="17"/>
  <c r="C83" i="17"/>
  <c r="B83" i="17"/>
  <c r="D82" i="17"/>
  <c r="C82" i="17"/>
  <c r="B82" i="17"/>
  <c r="D81" i="17"/>
  <c r="C81" i="17"/>
  <c r="B81" i="17"/>
  <c r="D80" i="17"/>
  <c r="C80" i="17"/>
  <c r="B80" i="17"/>
  <c r="D79" i="17"/>
  <c r="C79" i="17"/>
  <c r="B79" i="17"/>
  <c r="A79" i="17"/>
  <c r="D78" i="17"/>
  <c r="C78" i="17"/>
  <c r="B78" i="17"/>
  <c r="D77" i="17"/>
  <c r="C77" i="17"/>
  <c r="B77" i="17"/>
  <c r="D76" i="17"/>
  <c r="C76" i="17"/>
  <c r="B76" i="17"/>
  <c r="D75" i="17"/>
  <c r="C75" i="17"/>
  <c r="B75" i="17"/>
  <c r="D74" i="17"/>
  <c r="C74" i="17"/>
  <c r="B74" i="17"/>
  <c r="D73" i="17"/>
  <c r="C73" i="17"/>
  <c r="B73" i="17"/>
  <c r="D72" i="17"/>
  <c r="C72" i="17"/>
  <c r="B72" i="17"/>
  <c r="D71" i="17"/>
  <c r="C71" i="17"/>
  <c r="B71" i="17"/>
  <c r="D70" i="17"/>
  <c r="C70" i="17"/>
  <c r="B70" i="17"/>
  <c r="D69" i="17"/>
  <c r="C69" i="17"/>
  <c r="B69" i="17"/>
  <c r="D68" i="17"/>
  <c r="C68" i="17"/>
  <c r="B68" i="17"/>
  <c r="D67" i="17"/>
  <c r="C67" i="17"/>
  <c r="B67" i="17"/>
  <c r="D66" i="17"/>
  <c r="C66" i="17"/>
  <c r="B66" i="17"/>
  <c r="D65" i="17"/>
  <c r="C65" i="17"/>
  <c r="B65" i="17"/>
  <c r="A65" i="17"/>
  <c r="D64" i="17"/>
  <c r="C64" i="17"/>
  <c r="B64" i="17"/>
  <c r="D63" i="17"/>
  <c r="C63" i="17"/>
  <c r="B63" i="17"/>
  <c r="D62" i="17"/>
  <c r="C62" i="17"/>
  <c r="B62" i="17"/>
  <c r="D61" i="17"/>
  <c r="C61" i="17"/>
  <c r="B61" i="17"/>
  <c r="A61" i="17"/>
  <c r="D60" i="17"/>
  <c r="C60" i="17"/>
  <c r="B60" i="17"/>
  <c r="D59" i="17"/>
  <c r="C59" i="17"/>
  <c r="B59" i="17"/>
  <c r="D58" i="17"/>
  <c r="C58" i="17"/>
  <c r="B58" i="17"/>
  <c r="D57" i="17"/>
  <c r="C57" i="17"/>
  <c r="B57" i="17"/>
  <c r="D56" i="17"/>
  <c r="C56" i="17"/>
  <c r="B56" i="17"/>
  <c r="D55" i="17"/>
  <c r="C55" i="17"/>
  <c r="B55" i="17"/>
  <c r="D54" i="17"/>
  <c r="C54" i="17"/>
  <c r="B54" i="17"/>
  <c r="D53" i="17"/>
  <c r="C53" i="17"/>
  <c r="B53" i="17"/>
  <c r="D52" i="17"/>
  <c r="C52" i="17"/>
  <c r="B52" i="17"/>
  <c r="D51" i="17"/>
  <c r="C51" i="17"/>
  <c r="B51" i="17"/>
  <c r="A51" i="17"/>
  <c r="D50" i="17"/>
  <c r="C50" i="17"/>
  <c r="B50" i="17"/>
  <c r="D49" i="17"/>
  <c r="C49" i="17"/>
  <c r="B49" i="17"/>
  <c r="D48" i="17"/>
  <c r="C48" i="17"/>
  <c r="B48" i="17"/>
  <c r="D47" i="17"/>
  <c r="C47" i="17"/>
  <c r="B47" i="17"/>
  <c r="D46" i="17"/>
  <c r="C46" i="17"/>
  <c r="B46" i="17"/>
  <c r="A46" i="17"/>
  <c r="D45" i="17"/>
  <c r="C45" i="17"/>
  <c r="B45" i="17"/>
  <c r="D44" i="17"/>
  <c r="C44" i="17"/>
  <c r="B44" i="17"/>
  <c r="A44" i="17"/>
  <c r="D43" i="17"/>
  <c r="C43" i="17"/>
  <c r="B43" i="17"/>
  <c r="D42" i="17"/>
  <c r="C42" i="17"/>
  <c r="B42" i="17"/>
  <c r="D41" i="17"/>
  <c r="C41" i="17"/>
  <c r="B41" i="17"/>
  <c r="D40" i="17"/>
  <c r="C40" i="17"/>
  <c r="B40" i="17"/>
  <c r="D39" i="17"/>
  <c r="C39" i="17"/>
  <c r="B39" i="17"/>
  <c r="D38" i="17"/>
  <c r="C38" i="17"/>
  <c r="B38" i="17"/>
  <c r="D37" i="17"/>
  <c r="C37" i="17"/>
  <c r="B37" i="17"/>
  <c r="D36" i="17"/>
  <c r="C36" i="17"/>
  <c r="B36" i="17"/>
  <c r="A36" i="17"/>
  <c r="D35" i="17"/>
  <c r="C35" i="17"/>
  <c r="B35" i="17"/>
  <c r="D34" i="17"/>
  <c r="C34" i="17"/>
  <c r="B34" i="17"/>
  <c r="D33" i="17"/>
  <c r="C33" i="17"/>
  <c r="B33" i="17"/>
  <c r="D32" i="17"/>
  <c r="C32" i="17"/>
  <c r="B32" i="17"/>
  <c r="D31" i="17"/>
  <c r="C31" i="17"/>
  <c r="B31" i="17"/>
  <c r="D30" i="17"/>
  <c r="C30" i="17"/>
  <c r="B30" i="17"/>
  <c r="D29" i="17"/>
  <c r="C29" i="17"/>
  <c r="B29" i="17"/>
  <c r="D28" i="17"/>
  <c r="C28" i="17"/>
  <c r="B28" i="17"/>
  <c r="D27" i="17"/>
  <c r="C27" i="17"/>
  <c r="B27" i="17"/>
  <c r="D26" i="17"/>
  <c r="C26" i="17"/>
  <c r="B26" i="17"/>
  <c r="D25" i="17"/>
  <c r="C25" i="17"/>
  <c r="B25" i="17"/>
  <c r="D24" i="17"/>
  <c r="C24" i="17"/>
  <c r="B24" i="17"/>
  <c r="D23" i="17"/>
  <c r="C23" i="17"/>
  <c r="B23" i="17"/>
  <c r="D22" i="17"/>
  <c r="C22" i="17"/>
  <c r="B22" i="17"/>
  <c r="D21" i="17"/>
  <c r="C21" i="17"/>
  <c r="B21" i="17"/>
  <c r="D20" i="17"/>
  <c r="C20" i="17"/>
  <c r="B20" i="17"/>
  <c r="D19" i="17"/>
  <c r="C19" i="17"/>
  <c r="B19" i="17"/>
  <c r="D18" i="17"/>
  <c r="C18" i="17"/>
  <c r="B18" i="17"/>
  <c r="A18" i="17"/>
  <c r="D17" i="17"/>
  <c r="C17" i="17"/>
  <c r="B17" i="17"/>
  <c r="D16" i="17"/>
  <c r="C16" i="17"/>
  <c r="B16" i="17"/>
  <c r="D15" i="17"/>
  <c r="C15" i="17"/>
  <c r="B15" i="17"/>
  <c r="A15" i="17"/>
  <c r="D14" i="17"/>
  <c r="C14" i="17"/>
  <c r="B14" i="17"/>
  <c r="D13" i="17"/>
  <c r="C13" i="17"/>
  <c r="B13" i="17"/>
  <c r="A13" i="17"/>
  <c r="D12" i="17"/>
  <c r="C12" i="17"/>
  <c r="B12" i="17"/>
  <c r="D11" i="17"/>
  <c r="C11" i="17"/>
  <c r="B11" i="17"/>
  <c r="D10" i="17"/>
  <c r="C10" i="17"/>
  <c r="B10" i="17"/>
  <c r="D9" i="17"/>
  <c r="C9" i="17"/>
  <c r="B9" i="17"/>
  <c r="D8" i="17"/>
  <c r="C8" i="17"/>
  <c r="B8" i="17"/>
  <c r="D7" i="17"/>
  <c r="C7" i="17"/>
  <c r="B7" i="17"/>
  <c r="D6" i="17"/>
  <c r="C6" i="17"/>
  <c r="B6" i="17"/>
  <c r="D5" i="17"/>
  <c r="C5" i="17"/>
  <c r="B5" i="17"/>
  <c r="D4" i="17"/>
  <c r="C4" i="17"/>
  <c r="B4" i="17"/>
  <c r="A4" i="17"/>
  <c r="A1" i="17"/>
  <c r="D139" i="18"/>
  <c r="C139" i="18"/>
  <c r="B139" i="18"/>
  <c r="D138" i="18"/>
  <c r="C138" i="18"/>
  <c r="B138" i="18"/>
  <c r="D137" i="18"/>
  <c r="C137" i="18"/>
  <c r="B137" i="18"/>
  <c r="D136" i="18"/>
  <c r="C136" i="18"/>
  <c r="B136" i="18"/>
  <c r="D135" i="18"/>
  <c r="C135" i="18"/>
  <c r="B135" i="18"/>
  <c r="D134" i="18"/>
  <c r="C134" i="18"/>
  <c r="B134" i="18"/>
  <c r="D133" i="18"/>
  <c r="C133" i="18"/>
  <c r="B133" i="18"/>
  <c r="D132" i="18"/>
  <c r="C132" i="18"/>
  <c r="B132" i="18"/>
  <c r="D131" i="18"/>
  <c r="C131" i="18"/>
  <c r="B131" i="18"/>
  <c r="D130" i="18"/>
  <c r="C130" i="18"/>
  <c r="B130" i="18"/>
  <c r="D129" i="18"/>
  <c r="C129" i="18"/>
  <c r="B129" i="18"/>
  <c r="A129" i="18"/>
  <c r="D128" i="18"/>
  <c r="C128" i="18"/>
  <c r="B128" i="18"/>
  <c r="D127" i="18"/>
  <c r="C127" i="18"/>
  <c r="B127" i="18"/>
  <c r="D126" i="18"/>
  <c r="C126" i="18"/>
  <c r="B126" i="18"/>
  <c r="A126" i="18"/>
  <c r="D125" i="18"/>
  <c r="C125" i="18"/>
  <c r="B125" i="18"/>
  <c r="D124" i="18"/>
  <c r="C124" i="18"/>
  <c r="B124" i="18"/>
  <c r="D123" i="18"/>
  <c r="C123" i="18"/>
  <c r="B123" i="18"/>
  <c r="D122" i="18"/>
  <c r="C122" i="18"/>
  <c r="B122" i="18"/>
  <c r="D121" i="18"/>
  <c r="C121" i="18"/>
  <c r="B121" i="18"/>
  <c r="D120" i="18"/>
  <c r="C120" i="18"/>
  <c r="B120" i="18"/>
  <c r="A120" i="18"/>
  <c r="D119" i="18"/>
  <c r="C119" i="18"/>
  <c r="B119" i="18"/>
  <c r="D118" i="18"/>
  <c r="C118" i="18"/>
  <c r="B118" i="18"/>
  <c r="D117" i="18"/>
  <c r="C117" i="18"/>
  <c r="B117" i="18"/>
  <c r="A117" i="18"/>
  <c r="D116" i="18"/>
  <c r="C116" i="18"/>
  <c r="B116" i="18"/>
  <c r="D115" i="18"/>
  <c r="C115" i="18"/>
  <c r="B115" i="18"/>
  <c r="D114" i="18"/>
  <c r="C114" i="18"/>
  <c r="B114" i="18"/>
  <c r="D113" i="18"/>
  <c r="C113" i="18"/>
  <c r="B113" i="18"/>
  <c r="D112" i="18"/>
  <c r="C112" i="18"/>
  <c r="B112" i="18"/>
  <c r="D111" i="18"/>
  <c r="C111" i="18"/>
  <c r="B111" i="18"/>
  <c r="D110" i="18"/>
  <c r="C110" i="18"/>
  <c r="B110" i="18"/>
  <c r="D109" i="18"/>
  <c r="C109" i="18"/>
  <c r="B109" i="18"/>
  <c r="D108" i="18"/>
  <c r="C108" i="18"/>
  <c r="B108" i="18"/>
  <c r="D107" i="18"/>
  <c r="C107" i="18"/>
  <c r="B107" i="18"/>
  <c r="D106" i="18"/>
  <c r="C106" i="18"/>
  <c r="B106" i="18"/>
  <c r="D105" i="18"/>
  <c r="C105" i="18"/>
  <c r="B105" i="18"/>
  <c r="D104" i="18"/>
  <c r="C104" i="18"/>
  <c r="B104" i="18"/>
  <c r="D103" i="18"/>
  <c r="C103" i="18"/>
  <c r="B103" i="18"/>
  <c r="A103" i="18"/>
  <c r="D102" i="18"/>
  <c r="C102" i="18"/>
  <c r="B102" i="18"/>
  <c r="D101" i="18"/>
  <c r="C101" i="18"/>
  <c r="B101" i="18"/>
  <c r="D100" i="18"/>
  <c r="C100" i="18"/>
  <c r="B100" i="18"/>
  <c r="D99" i="18"/>
  <c r="C99" i="18"/>
  <c r="B99" i="18"/>
  <c r="D98" i="18"/>
  <c r="C98" i="18"/>
  <c r="B98" i="18"/>
  <c r="D97" i="18"/>
  <c r="C97" i="18"/>
  <c r="B97" i="18"/>
  <c r="D96" i="18"/>
  <c r="C96" i="18"/>
  <c r="B96" i="18"/>
  <c r="D95" i="18"/>
  <c r="C95" i="18"/>
  <c r="B95" i="18"/>
  <c r="D94" i="18"/>
  <c r="C94" i="18"/>
  <c r="B94" i="18"/>
  <c r="D93" i="18"/>
  <c r="C93" i="18"/>
  <c r="B93" i="18"/>
  <c r="D92" i="18"/>
  <c r="C92" i="18"/>
  <c r="B92" i="18"/>
  <c r="A92" i="18"/>
  <c r="D91" i="18"/>
  <c r="C91" i="18"/>
  <c r="B91" i="18"/>
  <c r="D90" i="18"/>
  <c r="C90" i="18"/>
  <c r="B90" i="18"/>
  <c r="D89" i="18"/>
  <c r="C89" i="18"/>
  <c r="B89" i="18"/>
  <c r="D88" i="18"/>
  <c r="C88" i="18"/>
  <c r="B88" i="18"/>
  <c r="D87" i="18"/>
  <c r="C87" i="18"/>
  <c r="B87" i="18"/>
  <c r="D86" i="18"/>
  <c r="C86" i="18"/>
  <c r="B86" i="18"/>
  <c r="D85" i="18"/>
  <c r="C85" i="18"/>
  <c r="B85" i="18"/>
  <c r="D84" i="18"/>
  <c r="C84" i="18"/>
  <c r="B84" i="18"/>
  <c r="D83" i="18"/>
  <c r="C83" i="18"/>
  <c r="B83" i="18"/>
  <c r="D82" i="18"/>
  <c r="C82" i="18"/>
  <c r="B82" i="18"/>
  <c r="D81" i="18"/>
  <c r="C81" i="18"/>
  <c r="B81" i="18"/>
  <c r="D80" i="18"/>
  <c r="C80" i="18"/>
  <c r="B80" i="18"/>
  <c r="D79" i="18"/>
  <c r="C79" i="18"/>
  <c r="B79" i="18"/>
  <c r="A79" i="18"/>
  <c r="D78" i="18"/>
  <c r="C78" i="18"/>
  <c r="B78" i="18"/>
  <c r="D77" i="18"/>
  <c r="C77" i="18"/>
  <c r="B77" i="18"/>
  <c r="D76" i="18"/>
  <c r="C76" i="18"/>
  <c r="B76" i="18"/>
  <c r="D75" i="18"/>
  <c r="C75" i="18"/>
  <c r="B75" i="18"/>
  <c r="D74" i="18"/>
  <c r="C74" i="18"/>
  <c r="B74" i="18"/>
  <c r="D73" i="18"/>
  <c r="C73" i="18"/>
  <c r="B73" i="18"/>
  <c r="D72" i="18"/>
  <c r="C72" i="18"/>
  <c r="B72" i="18"/>
  <c r="D71" i="18"/>
  <c r="C71" i="18"/>
  <c r="B71" i="18"/>
  <c r="D70" i="18"/>
  <c r="C70" i="18"/>
  <c r="B70" i="18"/>
  <c r="D69" i="18"/>
  <c r="C69" i="18"/>
  <c r="B69" i="18"/>
  <c r="D68" i="18"/>
  <c r="C68" i="18"/>
  <c r="B68" i="18"/>
  <c r="D67" i="18"/>
  <c r="C67" i="18"/>
  <c r="B67" i="18"/>
  <c r="D66" i="18"/>
  <c r="C66" i="18"/>
  <c r="B66" i="18"/>
  <c r="D65" i="18"/>
  <c r="C65" i="18"/>
  <c r="B65" i="18"/>
  <c r="A65" i="18"/>
  <c r="D64" i="18"/>
  <c r="C64" i="18"/>
  <c r="B64" i="18"/>
  <c r="D63" i="18"/>
  <c r="C63" i="18"/>
  <c r="B63" i="18"/>
  <c r="D62" i="18"/>
  <c r="C62" i="18"/>
  <c r="B62" i="18"/>
  <c r="D61" i="18"/>
  <c r="C61" i="18"/>
  <c r="B61" i="18"/>
  <c r="A61" i="18"/>
  <c r="D60" i="18"/>
  <c r="C60" i="18"/>
  <c r="B60" i="18"/>
  <c r="D59" i="18"/>
  <c r="C59" i="18"/>
  <c r="B59" i="18"/>
  <c r="D58" i="18"/>
  <c r="C58" i="18"/>
  <c r="B58" i="18"/>
  <c r="D57" i="18"/>
  <c r="C57" i="18"/>
  <c r="B57" i="18"/>
  <c r="D56" i="18"/>
  <c r="C56" i="18"/>
  <c r="B56" i="18"/>
  <c r="D55" i="18"/>
  <c r="C55" i="18"/>
  <c r="B55" i="18"/>
  <c r="D54" i="18"/>
  <c r="C54" i="18"/>
  <c r="B54" i="18"/>
  <c r="D53" i="18"/>
  <c r="C53" i="18"/>
  <c r="B53" i="18"/>
  <c r="D52" i="18"/>
  <c r="C52" i="18"/>
  <c r="B52" i="18"/>
  <c r="D51" i="18"/>
  <c r="C51" i="18"/>
  <c r="B51" i="18"/>
  <c r="A51" i="18"/>
  <c r="D50" i="18"/>
  <c r="C50" i="18"/>
  <c r="B50" i="18"/>
  <c r="D49" i="18"/>
  <c r="C49" i="18"/>
  <c r="B49" i="18"/>
  <c r="D48" i="18"/>
  <c r="C48" i="18"/>
  <c r="B48" i="18"/>
  <c r="D47" i="18"/>
  <c r="C47" i="18"/>
  <c r="B47" i="18"/>
  <c r="D46" i="18"/>
  <c r="C46" i="18"/>
  <c r="B46" i="18"/>
  <c r="A46" i="18"/>
  <c r="D45" i="18"/>
  <c r="C45" i="18"/>
  <c r="B45" i="18"/>
  <c r="D44" i="18"/>
  <c r="C44" i="18"/>
  <c r="B44" i="18"/>
  <c r="A44" i="18"/>
  <c r="D43" i="18"/>
  <c r="C43" i="18"/>
  <c r="B43" i="18"/>
  <c r="D42" i="18"/>
  <c r="C42" i="18"/>
  <c r="B42" i="18"/>
  <c r="D41" i="18"/>
  <c r="C41" i="18"/>
  <c r="B41" i="18"/>
  <c r="D40" i="18"/>
  <c r="C40" i="18"/>
  <c r="B40" i="18"/>
  <c r="D39" i="18"/>
  <c r="C39" i="18"/>
  <c r="B39" i="18"/>
  <c r="D38" i="18"/>
  <c r="C38" i="18"/>
  <c r="B38" i="18"/>
  <c r="D37" i="18"/>
  <c r="C37" i="18"/>
  <c r="B37" i="18"/>
  <c r="D36" i="18"/>
  <c r="C36" i="18"/>
  <c r="B36" i="18"/>
  <c r="A36" i="18"/>
  <c r="D35" i="18"/>
  <c r="C35" i="18"/>
  <c r="B35" i="18"/>
  <c r="D34" i="18"/>
  <c r="C34" i="18"/>
  <c r="B34" i="18"/>
  <c r="D33" i="18"/>
  <c r="C33" i="18"/>
  <c r="B33" i="18"/>
  <c r="D32" i="18"/>
  <c r="C32" i="18"/>
  <c r="B32" i="18"/>
  <c r="D31" i="18"/>
  <c r="C31" i="18"/>
  <c r="B31" i="18"/>
  <c r="D30" i="18"/>
  <c r="C30" i="18"/>
  <c r="B30" i="18"/>
  <c r="D29" i="18"/>
  <c r="C29" i="18"/>
  <c r="B29" i="18"/>
  <c r="D28" i="18"/>
  <c r="C28" i="18"/>
  <c r="B28" i="18"/>
  <c r="D27" i="18"/>
  <c r="C27" i="18"/>
  <c r="B27" i="18"/>
  <c r="D26" i="18"/>
  <c r="C26" i="18"/>
  <c r="B26" i="18"/>
  <c r="D25" i="18"/>
  <c r="C25" i="18"/>
  <c r="B25" i="18"/>
  <c r="D24" i="18"/>
  <c r="C24" i="18"/>
  <c r="B24" i="18"/>
  <c r="D23" i="18"/>
  <c r="C23" i="18"/>
  <c r="B23" i="18"/>
  <c r="D22" i="18"/>
  <c r="C22" i="18"/>
  <c r="B22" i="18"/>
  <c r="D21" i="18"/>
  <c r="C21" i="18"/>
  <c r="B21" i="18"/>
  <c r="D20" i="18"/>
  <c r="C20" i="18"/>
  <c r="B20" i="18"/>
  <c r="D19" i="18"/>
  <c r="C19" i="18"/>
  <c r="B19" i="18"/>
  <c r="D18" i="18"/>
  <c r="C18" i="18"/>
  <c r="B18" i="18"/>
  <c r="A18" i="18"/>
  <c r="D17" i="18"/>
  <c r="C17" i="18"/>
  <c r="B17" i="18"/>
  <c r="D16" i="18"/>
  <c r="C16" i="18"/>
  <c r="B16" i="18"/>
  <c r="D15" i="18"/>
  <c r="C15" i="18"/>
  <c r="B15" i="18"/>
  <c r="A15" i="18"/>
  <c r="D14" i="18"/>
  <c r="C14" i="18"/>
  <c r="B14" i="18"/>
  <c r="D13" i="18"/>
  <c r="C13" i="18"/>
  <c r="B13" i="18"/>
  <c r="A13" i="18"/>
  <c r="D12" i="18"/>
  <c r="C12" i="18"/>
  <c r="B12" i="18"/>
  <c r="D11" i="18"/>
  <c r="C11" i="18"/>
  <c r="B11" i="18"/>
  <c r="D10" i="18"/>
  <c r="C10" i="18"/>
  <c r="B10" i="18"/>
  <c r="D9" i="18"/>
  <c r="C9" i="18"/>
  <c r="B9" i="18"/>
  <c r="D8" i="18"/>
  <c r="C8" i="18"/>
  <c r="B8" i="18"/>
  <c r="D7" i="18"/>
  <c r="C7" i="18"/>
  <c r="B7" i="18"/>
  <c r="D6" i="18"/>
  <c r="C6" i="18"/>
  <c r="B6" i="18"/>
  <c r="D5" i="18"/>
  <c r="C5" i="18"/>
  <c r="B5" i="18"/>
  <c r="D4" i="18"/>
  <c r="C4" i="18"/>
  <c r="B4" i="18"/>
  <c r="A4" i="18"/>
  <c r="A1" i="18"/>
  <c r="D139" i="19"/>
  <c r="C139" i="19"/>
  <c r="B139" i="19"/>
  <c r="D138" i="19"/>
  <c r="C138" i="19"/>
  <c r="B138" i="19"/>
  <c r="D137" i="19"/>
  <c r="C137" i="19"/>
  <c r="B137" i="19"/>
  <c r="D136" i="19"/>
  <c r="C136" i="19"/>
  <c r="B136" i="19"/>
  <c r="D135" i="19"/>
  <c r="C135" i="19"/>
  <c r="B135" i="19"/>
  <c r="D134" i="19"/>
  <c r="C134" i="19"/>
  <c r="B134" i="19"/>
  <c r="D133" i="19"/>
  <c r="C133" i="19"/>
  <c r="B133" i="19"/>
  <c r="D132" i="19"/>
  <c r="C132" i="19"/>
  <c r="B132" i="19"/>
  <c r="D131" i="19"/>
  <c r="C131" i="19"/>
  <c r="B131" i="19"/>
  <c r="D130" i="19"/>
  <c r="C130" i="19"/>
  <c r="B130" i="19"/>
  <c r="D129" i="19"/>
  <c r="C129" i="19"/>
  <c r="B129" i="19"/>
  <c r="A129" i="19"/>
  <c r="D128" i="19"/>
  <c r="C128" i="19"/>
  <c r="B128" i="19"/>
  <c r="D127" i="19"/>
  <c r="C127" i="19"/>
  <c r="B127" i="19"/>
  <c r="D126" i="19"/>
  <c r="C126" i="19"/>
  <c r="B126" i="19"/>
  <c r="A126" i="19"/>
  <c r="D125" i="19"/>
  <c r="C125" i="19"/>
  <c r="B125" i="19"/>
  <c r="D124" i="19"/>
  <c r="C124" i="19"/>
  <c r="B124" i="19"/>
  <c r="D123" i="19"/>
  <c r="C123" i="19"/>
  <c r="B123" i="19"/>
  <c r="D122" i="19"/>
  <c r="C122" i="19"/>
  <c r="B122" i="19"/>
  <c r="D121" i="19"/>
  <c r="C121" i="19"/>
  <c r="B121" i="19"/>
  <c r="D120" i="19"/>
  <c r="C120" i="19"/>
  <c r="B120" i="19"/>
  <c r="A120" i="19"/>
  <c r="D119" i="19"/>
  <c r="C119" i="19"/>
  <c r="B119" i="19"/>
  <c r="D118" i="19"/>
  <c r="C118" i="19"/>
  <c r="B118" i="19"/>
  <c r="D117" i="19"/>
  <c r="C117" i="19"/>
  <c r="B117" i="19"/>
  <c r="A117" i="19"/>
  <c r="D116" i="19"/>
  <c r="C116" i="19"/>
  <c r="B116" i="19"/>
  <c r="D115" i="19"/>
  <c r="C115" i="19"/>
  <c r="B115" i="19"/>
  <c r="D114" i="19"/>
  <c r="C114" i="19"/>
  <c r="B114" i="19"/>
  <c r="D113" i="19"/>
  <c r="C113" i="19"/>
  <c r="B113" i="19"/>
  <c r="D112" i="19"/>
  <c r="C112" i="19"/>
  <c r="B112" i="19"/>
  <c r="D111" i="19"/>
  <c r="C111" i="19"/>
  <c r="B111" i="19"/>
  <c r="D110" i="19"/>
  <c r="C110" i="19"/>
  <c r="B110" i="19"/>
  <c r="D109" i="19"/>
  <c r="C109" i="19"/>
  <c r="B109" i="19"/>
  <c r="D108" i="19"/>
  <c r="C108" i="19"/>
  <c r="B108" i="19"/>
  <c r="D107" i="19"/>
  <c r="C107" i="19"/>
  <c r="B107" i="19"/>
  <c r="D106" i="19"/>
  <c r="C106" i="19"/>
  <c r="B106" i="19"/>
  <c r="D105" i="19"/>
  <c r="C105" i="19"/>
  <c r="B105" i="19"/>
  <c r="D104" i="19"/>
  <c r="C104" i="19"/>
  <c r="B104" i="19"/>
  <c r="D103" i="19"/>
  <c r="C103" i="19"/>
  <c r="B103" i="19"/>
  <c r="A103" i="19"/>
  <c r="D102" i="19"/>
  <c r="C102" i="19"/>
  <c r="B102" i="19"/>
  <c r="D101" i="19"/>
  <c r="C101" i="19"/>
  <c r="B101" i="19"/>
  <c r="D100" i="19"/>
  <c r="C100" i="19"/>
  <c r="B100" i="19"/>
  <c r="D99" i="19"/>
  <c r="C99" i="19"/>
  <c r="B99" i="19"/>
  <c r="D98" i="19"/>
  <c r="C98" i="19"/>
  <c r="B98" i="19"/>
  <c r="D97" i="19"/>
  <c r="C97" i="19"/>
  <c r="B97" i="19"/>
  <c r="D96" i="19"/>
  <c r="C96" i="19"/>
  <c r="B96" i="19"/>
  <c r="D95" i="19"/>
  <c r="C95" i="19"/>
  <c r="B95" i="19"/>
  <c r="D94" i="19"/>
  <c r="C94" i="19"/>
  <c r="B94" i="19"/>
  <c r="D93" i="19"/>
  <c r="C93" i="19"/>
  <c r="B93" i="19"/>
  <c r="D92" i="19"/>
  <c r="C92" i="19"/>
  <c r="B92" i="19"/>
  <c r="A92" i="19"/>
  <c r="D91" i="19"/>
  <c r="C91" i="19"/>
  <c r="B91" i="19"/>
  <c r="D90" i="19"/>
  <c r="C90" i="19"/>
  <c r="B90" i="19"/>
  <c r="D89" i="19"/>
  <c r="C89" i="19"/>
  <c r="B89" i="19"/>
  <c r="D88" i="19"/>
  <c r="C88" i="19"/>
  <c r="B88" i="19"/>
  <c r="D87" i="19"/>
  <c r="C87" i="19"/>
  <c r="B87" i="19"/>
  <c r="D86" i="19"/>
  <c r="C86" i="19"/>
  <c r="B86" i="19"/>
  <c r="D85" i="19"/>
  <c r="C85" i="19"/>
  <c r="B85" i="19"/>
  <c r="D84" i="19"/>
  <c r="C84" i="19"/>
  <c r="B84" i="19"/>
  <c r="D83" i="19"/>
  <c r="C83" i="19"/>
  <c r="B83" i="19"/>
  <c r="D82" i="19"/>
  <c r="C82" i="19"/>
  <c r="B82" i="19"/>
  <c r="D81" i="19"/>
  <c r="C81" i="19"/>
  <c r="B81" i="19"/>
  <c r="D80" i="19"/>
  <c r="C80" i="19"/>
  <c r="B80" i="19"/>
  <c r="D79" i="19"/>
  <c r="C79" i="19"/>
  <c r="B79" i="19"/>
  <c r="A79" i="19"/>
  <c r="D78" i="19"/>
  <c r="C78" i="19"/>
  <c r="B78" i="19"/>
  <c r="D77" i="19"/>
  <c r="C77" i="19"/>
  <c r="B77" i="19"/>
  <c r="D76" i="19"/>
  <c r="C76" i="19"/>
  <c r="B76" i="19"/>
  <c r="D75" i="19"/>
  <c r="C75" i="19"/>
  <c r="B75" i="19"/>
  <c r="D74" i="19"/>
  <c r="C74" i="19"/>
  <c r="B74" i="19"/>
  <c r="D73" i="19"/>
  <c r="C73" i="19"/>
  <c r="B73" i="19"/>
  <c r="D72" i="19"/>
  <c r="C72" i="19"/>
  <c r="B72" i="19"/>
  <c r="D71" i="19"/>
  <c r="C71" i="19"/>
  <c r="B71" i="19"/>
  <c r="D70" i="19"/>
  <c r="C70" i="19"/>
  <c r="B70" i="19"/>
  <c r="D69" i="19"/>
  <c r="C69" i="19"/>
  <c r="B69" i="19"/>
  <c r="D68" i="19"/>
  <c r="C68" i="19"/>
  <c r="B68" i="19"/>
  <c r="D67" i="19"/>
  <c r="C67" i="19"/>
  <c r="B67" i="19"/>
  <c r="D66" i="19"/>
  <c r="C66" i="19"/>
  <c r="B66" i="19"/>
  <c r="D65" i="19"/>
  <c r="C65" i="19"/>
  <c r="B65" i="19"/>
  <c r="A65" i="19"/>
  <c r="D64" i="19"/>
  <c r="C64" i="19"/>
  <c r="B64" i="19"/>
  <c r="D63" i="19"/>
  <c r="C63" i="19"/>
  <c r="B63" i="19"/>
  <c r="D62" i="19"/>
  <c r="C62" i="19"/>
  <c r="B62" i="19"/>
  <c r="D61" i="19"/>
  <c r="C61" i="19"/>
  <c r="B61" i="19"/>
  <c r="A61" i="19"/>
  <c r="D60" i="19"/>
  <c r="C60" i="19"/>
  <c r="B60" i="19"/>
  <c r="D59" i="19"/>
  <c r="C59" i="19"/>
  <c r="B59" i="19"/>
  <c r="D58" i="19"/>
  <c r="C58" i="19"/>
  <c r="B58" i="19"/>
  <c r="D57" i="19"/>
  <c r="C57" i="19"/>
  <c r="B57" i="19"/>
  <c r="D56" i="19"/>
  <c r="C56" i="19"/>
  <c r="B56" i="19"/>
  <c r="D55" i="19"/>
  <c r="C55" i="19"/>
  <c r="B55" i="19"/>
  <c r="D54" i="19"/>
  <c r="C54" i="19"/>
  <c r="B54" i="19"/>
  <c r="D53" i="19"/>
  <c r="C53" i="19"/>
  <c r="B53" i="19"/>
  <c r="D52" i="19"/>
  <c r="C52" i="19"/>
  <c r="B52" i="19"/>
  <c r="D51" i="19"/>
  <c r="C51" i="19"/>
  <c r="B51" i="19"/>
  <c r="A51" i="19"/>
  <c r="D50" i="19"/>
  <c r="C50" i="19"/>
  <c r="B50" i="19"/>
  <c r="D49" i="19"/>
  <c r="C49" i="19"/>
  <c r="B49" i="19"/>
  <c r="D48" i="19"/>
  <c r="C48" i="19"/>
  <c r="B48" i="19"/>
  <c r="D47" i="19"/>
  <c r="C47" i="19"/>
  <c r="B47" i="19"/>
  <c r="D46" i="19"/>
  <c r="C46" i="19"/>
  <c r="B46" i="19"/>
  <c r="A46" i="19"/>
  <c r="D45" i="19"/>
  <c r="C45" i="19"/>
  <c r="B45" i="19"/>
  <c r="D44" i="19"/>
  <c r="C44" i="19"/>
  <c r="B44" i="19"/>
  <c r="A44" i="19"/>
  <c r="D43" i="19"/>
  <c r="C43" i="19"/>
  <c r="B43" i="19"/>
  <c r="D42" i="19"/>
  <c r="C42" i="19"/>
  <c r="B42" i="19"/>
  <c r="D41" i="19"/>
  <c r="C41" i="19"/>
  <c r="B41" i="19"/>
  <c r="D40" i="19"/>
  <c r="C40" i="19"/>
  <c r="B40" i="19"/>
  <c r="D39" i="19"/>
  <c r="C39" i="19"/>
  <c r="B39" i="19"/>
  <c r="D38" i="19"/>
  <c r="C38" i="19"/>
  <c r="B38" i="19"/>
  <c r="D37" i="19"/>
  <c r="C37" i="19"/>
  <c r="B37" i="19"/>
  <c r="D36" i="19"/>
  <c r="C36" i="19"/>
  <c r="B36" i="19"/>
  <c r="A36" i="19"/>
  <c r="D35" i="19"/>
  <c r="C35" i="19"/>
  <c r="B35" i="19"/>
  <c r="D34" i="19"/>
  <c r="C34" i="19"/>
  <c r="B34" i="19"/>
  <c r="D33" i="19"/>
  <c r="C33" i="19"/>
  <c r="B33" i="19"/>
  <c r="D32" i="19"/>
  <c r="C32" i="19"/>
  <c r="B32" i="19"/>
  <c r="D31" i="19"/>
  <c r="C31" i="19"/>
  <c r="B31" i="19"/>
  <c r="D30" i="19"/>
  <c r="C30" i="19"/>
  <c r="B30" i="19"/>
  <c r="D29" i="19"/>
  <c r="C29" i="19"/>
  <c r="B29" i="19"/>
  <c r="D28" i="19"/>
  <c r="C28" i="19"/>
  <c r="B28" i="19"/>
  <c r="D27" i="19"/>
  <c r="C27" i="19"/>
  <c r="B27" i="19"/>
  <c r="D26" i="19"/>
  <c r="C26" i="19"/>
  <c r="B26" i="19"/>
  <c r="D25" i="19"/>
  <c r="C25" i="19"/>
  <c r="B25" i="19"/>
  <c r="D24" i="19"/>
  <c r="C24" i="19"/>
  <c r="B24" i="19"/>
  <c r="D23" i="19"/>
  <c r="C23" i="19"/>
  <c r="B23" i="19"/>
  <c r="D22" i="19"/>
  <c r="C22" i="19"/>
  <c r="B22" i="19"/>
  <c r="D21" i="19"/>
  <c r="C21" i="19"/>
  <c r="B21" i="19"/>
  <c r="D20" i="19"/>
  <c r="C20" i="19"/>
  <c r="B20" i="19"/>
  <c r="D19" i="19"/>
  <c r="C19" i="19"/>
  <c r="B19" i="19"/>
  <c r="D18" i="19"/>
  <c r="C18" i="19"/>
  <c r="B18" i="19"/>
  <c r="A18" i="19"/>
  <c r="D17" i="19"/>
  <c r="C17" i="19"/>
  <c r="B17" i="19"/>
  <c r="D16" i="19"/>
  <c r="C16" i="19"/>
  <c r="B16" i="19"/>
  <c r="D15" i="19"/>
  <c r="C15" i="19"/>
  <c r="B15" i="19"/>
  <c r="A15" i="19"/>
  <c r="D14" i="19"/>
  <c r="C14" i="19"/>
  <c r="B14" i="19"/>
  <c r="D13" i="19"/>
  <c r="C13" i="19"/>
  <c r="B13" i="19"/>
  <c r="A13" i="19"/>
  <c r="D12" i="19"/>
  <c r="C12" i="19"/>
  <c r="B12" i="19"/>
  <c r="D11" i="19"/>
  <c r="C11" i="19"/>
  <c r="B11" i="19"/>
  <c r="D10" i="19"/>
  <c r="C10" i="19"/>
  <c r="B10" i="19"/>
  <c r="D9" i="19"/>
  <c r="C9" i="19"/>
  <c r="B9" i="19"/>
  <c r="D8" i="19"/>
  <c r="C8" i="19"/>
  <c r="B8" i="19"/>
  <c r="D7" i="19"/>
  <c r="C7" i="19"/>
  <c r="B7" i="19"/>
  <c r="D6" i="19"/>
  <c r="C6" i="19"/>
  <c r="B6" i="19"/>
  <c r="D5" i="19"/>
  <c r="C5" i="19"/>
  <c r="B5" i="19"/>
  <c r="D4" i="19"/>
  <c r="C4" i="19"/>
  <c r="B4" i="19"/>
  <c r="A4" i="19"/>
  <c r="A1" i="19"/>
  <c r="D139" i="20"/>
  <c r="C139" i="20"/>
  <c r="B139" i="20"/>
  <c r="D138" i="20"/>
  <c r="C138" i="20"/>
  <c r="B138" i="20"/>
  <c r="D137" i="20"/>
  <c r="C137" i="20"/>
  <c r="B137" i="20"/>
  <c r="D136" i="20"/>
  <c r="C136" i="20"/>
  <c r="B136" i="20"/>
  <c r="D135" i="20"/>
  <c r="C135" i="20"/>
  <c r="B135" i="20"/>
  <c r="D134" i="20"/>
  <c r="C134" i="20"/>
  <c r="B134" i="20"/>
  <c r="D133" i="20"/>
  <c r="C133" i="20"/>
  <c r="B133" i="20"/>
  <c r="D132" i="20"/>
  <c r="C132" i="20"/>
  <c r="B132" i="20"/>
  <c r="D131" i="20"/>
  <c r="C131" i="20"/>
  <c r="B131" i="20"/>
  <c r="D130" i="20"/>
  <c r="C130" i="20"/>
  <c r="B130" i="20"/>
  <c r="D129" i="20"/>
  <c r="C129" i="20"/>
  <c r="B129" i="20"/>
  <c r="A129" i="20"/>
  <c r="D128" i="20"/>
  <c r="C128" i="20"/>
  <c r="B128" i="20"/>
  <c r="D127" i="20"/>
  <c r="C127" i="20"/>
  <c r="B127" i="20"/>
  <c r="D126" i="20"/>
  <c r="C126" i="20"/>
  <c r="B126" i="20"/>
  <c r="A126" i="20"/>
  <c r="D125" i="20"/>
  <c r="C125" i="20"/>
  <c r="B125" i="20"/>
  <c r="D124" i="20"/>
  <c r="C124" i="20"/>
  <c r="B124" i="20"/>
  <c r="D123" i="20"/>
  <c r="C123" i="20"/>
  <c r="B123" i="20"/>
  <c r="D122" i="20"/>
  <c r="C122" i="20"/>
  <c r="B122" i="20"/>
  <c r="D121" i="20"/>
  <c r="C121" i="20"/>
  <c r="B121" i="20"/>
  <c r="D120" i="20"/>
  <c r="C120" i="20"/>
  <c r="B120" i="20"/>
  <c r="A120" i="20"/>
  <c r="D119" i="20"/>
  <c r="C119" i="20"/>
  <c r="B119" i="20"/>
  <c r="D118" i="20"/>
  <c r="C118" i="20"/>
  <c r="B118" i="20"/>
  <c r="D117" i="20"/>
  <c r="C117" i="20"/>
  <c r="B117" i="20"/>
  <c r="A117" i="20"/>
  <c r="D116" i="20"/>
  <c r="C116" i="20"/>
  <c r="B116" i="20"/>
  <c r="D115" i="20"/>
  <c r="C115" i="20"/>
  <c r="B115" i="20"/>
  <c r="D114" i="20"/>
  <c r="C114" i="20"/>
  <c r="B114" i="20"/>
  <c r="D113" i="20"/>
  <c r="C113" i="20"/>
  <c r="B113" i="20"/>
  <c r="D112" i="20"/>
  <c r="C112" i="20"/>
  <c r="B112" i="20"/>
  <c r="D111" i="20"/>
  <c r="C111" i="20"/>
  <c r="B111" i="20"/>
  <c r="D110" i="20"/>
  <c r="C110" i="20"/>
  <c r="B110" i="20"/>
  <c r="D109" i="20"/>
  <c r="C109" i="20"/>
  <c r="B109" i="20"/>
  <c r="D108" i="20"/>
  <c r="C108" i="20"/>
  <c r="B108" i="20"/>
  <c r="D107" i="20"/>
  <c r="C107" i="20"/>
  <c r="B107" i="20"/>
  <c r="D106" i="20"/>
  <c r="C106" i="20"/>
  <c r="B106" i="20"/>
  <c r="D105" i="20"/>
  <c r="C105" i="20"/>
  <c r="B105" i="20"/>
  <c r="D104" i="20"/>
  <c r="C104" i="20"/>
  <c r="B104" i="20"/>
  <c r="D103" i="20"/>
  <c r="C103" i="20"/>
  <c r="B103" i="20"/>
  <c r="A103" i="20"/>
  <c r="D102" i="20"/>
  <c r="C102" i="20"/>
  <c r="B102" i="20"/>
  <c r="D101" i="20"/>
  <c r="C101" i="20"/>
  <c r="B101" i="20"/>
  <c r="D100" i="20"/>
  <c r="C100" i="20"/>
  <c r="B100" i="20"/>
  <c r="D99" i="20"/>
  <c r="C99" i="20"/>
  <c r="B99" i="20"/>
  <c r="D98" i="20"/>
  <c r="C98" i="20"/>
  <c r="B98" i="20"/>
  <c r="D97" i="20"/>
  <c r="C97" i="20"/>
  <c r="B97" i="20"/>
  <c r="D96" i="20"/>
  <c r="C96" i="20"/>
  <c r="B96" i="20"/>
  <c r="D95" i="20"/>
  <c r="C95" i="20"/>
  <c r="B95" i="20"/>
  <c r="D94" i="20"/>
  <c r="C94" i="20"/>
  <c r="B94" i="20"/>
  <c r="D93" i="20"/>
  <c r="C93" i="20"/>
  <c r="B93" i="20"/>
  <c r="D92" i="20"/>
  <c r="C92" i="20"/>
  <c r="B92" i="20"/>
  <c r="A92" i="20"/>
  <c r="D91" i="20"/>
  <c r="C91" i="20"/>
  <c r="B91" i="20"/>
  <c r="D90" i="20"/>
  <c r="C90" i="20"/>
  <c r="B90" i="20"/>
  <c r="D89" i="20"/>
  <c r="C89" i="20"/>
  <c r="B89" i="20"/>
  <c r="D88" i="20"/>
  <c r="C88" i="20"/>
  <c r="B88" i="20"/>
  <c r="D87" i="20"/>
  <c r="C87" i="20"/>
  <c r="B87" i="20"/>
  <c r="D86" i="20"/>
  <c r="C86" i="20"/>
  <c r="B86" i="20"/>
  <c r="D85" i="20"/>
  <c r="C85" i="20"/>
  <c r="B85" i="20"/>
  <c r="D84" i="20"/>
  <c r="C84" i="20"/>
  <c r="B84" i="20"/>
  <c r="D83" i="20"/>
  <c r="C83" i="20"/>
  <c r="B83" i="20"/>
  <c r="D82" i="20"/>
  <c r="C82" i="20"/>
  <c r="B82" i="20"/>
  <c r="D81" i="20"/>
  <c r="C81" i="20"/>
  <c r="B81" i="20"/>
  <c r="D80" i="20"/>
  <c r="C80" i="20"/>
  <c r="B80" i="20"/>
  <c r="D79" i="20"/>
  <c r="C79" i="20"/>
  <c r="B79" i="20"/>
  <c r="A79" i="20"/>
  <c r="D78" i="20"/>
  <c r="C78" i="20"/>
  <c r="B78" i="20"/>
  <c r="D77" i="20"/>
  <c r="C77" i="20"/>
  <c r="B77" i="20"/>
  <c r="D76" i="20"/>
  <c r="C76" i="20"/>
  <c r="B76" i="20"/>
  <c r="D75" i="20"/>
  <c r="C75" i="20"/>
  <c r="B75" i="20"/>
  <c r="D74" i="20"/>
  <c r="C74" i="20"/>
  <c r="B74" i="20"/>
  <c r="D73" i="20"/>
  <c r="C73" i="20"/>
  <c r="B73" i="20"/>
  <c r="D72" i="20"/>
  <c r="C72" i="20"/>
  <c r="B72" i="20"/>
  <c r="D71" i="20"/>
  <c r="C71" i="20"/>
  <c r="B71" i="20"/>
  <c r="D70" i="20"/>
  <c r="C70" i="20"/>
  <c r="B70" i="20"/>
  <c r="D69" i="20"/>
  <c r="C69" i="20"/>
  <c r="B69" i="20"/>
  <c r="D68" i="20"/>
  <c r="C68" i="20"/>
  <c r="B68" i="20"/>
  <c r="D67" i="20"/>
  <c r="C67" i="20"/>
  <c r="B67" i="20"/>
  <c r="D66" i="20"/>
  <c r="C66" i="20"/>
  <c r="B66" i="20"/>
  <c r="D65" i="20"/>
  <c r="C65" i="20"/>
  <c r="B65" i="20"/>
  <c r="A65" i="20"/>
  <c r="D64" i="20"/>
  <c r="C64" i="20"/>
  <c r="B64" i="20"/>
  <c r="D63" i="20"/>
  <c r="C63" i="20"/>
  <c r="B63" i="20"/>
  <c r="D62" i="20"/>
  <c r="C62" i="20"/>
  <c r="B62" i="20"/>
  <c r="D61" i="20"/>
  <c r="C61" i="20"/>
  <c r="B61" i="20"/>
  <c r="A61" i="20"/>
  <c r="D60" i="20"/>
  <c r="C60" i="20"/>
  <c r="B60" i="20"/>
  <c r="D59" i="20"/>
  <c r="C59" i="20"/>
  <c r="B59" i="20"/>
  <c r="D58" i="20"/>
  <c r="C58" i="20"/>
  <c r="B58" i="20"/>
  <c r="D57" i="20"/>
  <c r="C57" i="20"/>
  <c r="B57" i="20"/>
  <c r="D56" i="20"/>
  <c r="C56" i="20"/>
  <c r="B56" i="20"/>
  <c r="D55" i="20"/>
  <c r="C55" i="20"/>
  <c r="B55" i="20"/>
  <c r="D54" i="20"/>
  <c r="C54" i="20"/>
  <c r="B54" i="20"/>
  <c r="D53" i="20"/>
  <c r="C53" i="20"/>
  <c r="B53" i="20"/>
  <c r="D52" i="20"/>
  <c r="C52" i="20"/>
  <c r="B52" i="20"/>
  <c r="D51" i="20"/>
  <c r="C51" i="20"/>
  <c r="B51" i="20"/>
  <c r="A51" i="20"/>
  <c r="D50" i="20"/>
  <c r="C50" i="20"/>
  <c r="B50" i="20"/>
  <c r="D49" i="20"/>
  <c r="C49" i="20"/>
  <c r="B49" i="20"/>
  <c r="D48" i="20"/>
  <c r="C48" i="20"/>
  <c r="B48" i="20"/>
  <c r="D47" i="20"/>
  <c r="C47" i="20"/>
  <c r="B47" i="20"/>
  <c r="D46" i="20"/>
  <c r="C46" i="20"/>
  <c r="B46" i="20"/>
  <c r="A46" i="20"/>
  <c r="D45" i="20"/>
  <c r="C45" i="20"/>
  <c r="B45" i="20"/>
  <c r="D44" i="20"/>
  <c r="C44" i="20"/>
  <c r="B44" i="20"/>
  <c r="A44" i="20"/>
  <c r="D43" i="20"/>
  <c r="C43" i="20"/>
  <c r="B43" i="20"/>
  <c r="D42" i="20"/>
  <c r="C42" i="20"/>
  <c r="B42" i="20"/>
  <c r="D41" i="20"/>
  <c r="C41" i="20"/>
  <c r="B41" i="20"/>
  <c r="D40" i="20"/>
  <c r="C40" i="20"/>
  <c r="B40" i="20"/>
  <c r="D39" i="20"/>
  <c r="C39" i="20"/>
  <c r="B39" i="20"/>
  <c r="D38" i="20"/>
  <c r="C38" i="20"/>
  <c r="B38" i="20"/>
  <c r="D37" i="20"/>
  <c r="C37" i="20"/>
  <c r="B37" i="20"/>
  <c r="D36" i="20"/>
  <c r="C36" i="20"/>
  <c r="B36" i="20"/>
  <c r="A36" i="20"/>
  <c r="D35" i="20"/>
  <c r="C35" i="20"/>
  <c r="B35" i="20"/>
  <c r="D34" i="20"/>
  <c r="C34" i="20"/>
  <c r="B34" i="20"/>
  <c r="D33" i="20"/>
  <c r="C33" i="20"/>
  <c r="B33" i="20"/>
  <c r="D32" i="20"/>
  <c r="C32" i="20"/>
  <c r="B32" i="20"/>
  <c r="D31" i="20"/>
  <c r="C31" i="20"/>
  <c r="B31" i="20"/>
  <c r="D30" i="20"/>
  <c r="C30" i="20"/>
  <c r="B30" i="20"/>
  <c r="D29" i="20"/>
  <c r="C29" i="20"/>
  <c r="B29" i="20"/>
  <c r="D28" i="20"/>
  <c r="C28" i="20"/>
  <c r="B28" i="20"/>
  <c r="D27" i="20"/>
  <c r="C27" i="20"/>
  <c r="B27" i="20"/>
  <c r="D26" i="20"/>
  <c r="C26" i="20"/>
  <c r="B26" i="20"/>
  <c r="D25" i="20"/>
  <c r="C25" i="20"/>
  <c r="B25" i="20"/>
  <c r="D24" i="20"/>
  <c r="C24" i="20"/>
  <c r="B24" i="20"/>
  <c r="D23" i="20"/>
  <c r="C23" i="20"/>
  <c r="B23" i="20"/>
  <c r="D22" i="20"/>
  <c r="C22" i="20"/>
  <c r="B22" i="20"/>
  <c r="D21" i="20"/>
  <c r="C21" i="20"/>
  <c r="B21" i="20"/>
  <c r="D20" i="20"/>
  <c r="C20" i="20"/>
  <c r="B20" i="20"/>
  <c r="D19" i="20"/>
  <c r="C19" i="20"/>
  <c r="B19" i="20"/>
  <c r="D18" i="20"/>
  <c r="C18" i="20"/>
  <c r="B18" i="20"/>
  <c r="A18" i="20"/>
  <c r="D17" i="20"/>
  <c r="C17" i="20"/>
  <c r="B17" i="20"/>
  <c r="D16" i="20"/>
  <c r="C16" i="20"/>
  <c r="B16" i="20"/>
  <c r="D15" i="20"/>
  <c r="C15" i="20"/>
  <c r="B15" i="20"/>
  <c r="A15" i="20"/>
  <c r="D14" i="20"/>
  <c r="C14" i="20"/>
  <c r="B14" i="20"/>
  <c r="D13" i="20"/>
  <c r="C13" i="20"/>
  <c r="B13" i="20"/>
  <c r="A13" i="20"/>
  <c r="D12" i="20"/>
  <c r="C12" i="20"/>
  <c r="B12" i="20"/>
  <c r="D11" i="20"/>
  <c r="C11" i="20"/>
  <c r="B11" i="20"/>
  <c r="D10" i="20"/>
  <c r="C10" i="20"/>
  <c r="B10" i="20"/>
  <c r="D9" i="20"/>
  <c r="C9" i="20"/>
  <c r="B9" i="20"/>
  <c r="D8" i="20"/>
  <c r="C8" i="20"/>
  <c r="B8" i="20"/>
  <c r="D7" i="20"/>
  <c r="C7" i="20"/>
  <c r="B7" i="20"/>
  <c r="D6" i="20"/>
  <c r="C6" i="20"/>
  <c r="B6" i="20"/>
  <c r="D5" i="20"/>
  <c r="C5" i="20"/>
  <c r="B5" i="20"/>
  <c r="D4" i="20"/>
  <c r="C4" i="20"/>
  <c r="B4" i="20"/>
  <c r="A4" i="20"/>
  <c r="A1" i="20"/>
  <c r="D139" i="7"/>
  <c r="C139" i="7"/>
  <c r="B139" i="7"/>
  <c r="D138" i="7"/>
  <c r="C138" i="7"/>
  <c r="B138" i="7"/>
  <c r="D137" i="7"/>
  <c r="C137" i="7"/>
  <c r="B137" i="7"/>
  <c r="D136" i="7"/>
  <c r="C136" i="7"/>
  <c r="B136" i="7"/>
  <c r="D135" i="7"/>
  <c r="C135" i="7"/>
  <c r="B135" i="7"/>
  <c r="D134" i="7"/>
  <c r="C134" i="7"/>
  <c r="B134" i="7"/>
  <c r="D133" i="7"/>
  <c r="C133" i="7"/>
  <c r="B133" i="7"/>
  <c r="D132" i="7"/>
  <c r="C132" i="7"/>
  <c r="B132" i="7"/>
  <c r="D131" i="7"/>
  <c r="C131" i="7"/>
  <c r="B131" i="7"/>
  <c r="D130" i="7"/>
  <c r="C130" i="7"/>
  <c r="B130" i="7"/>
  <c r="D129" i="7"/>
  <c r="C129" i="7"/>
  <c r="B129" i="7"/>
  <c r="A129" i="7"/>
  <c r="D128" i="7"/>
  <c r="C128" i="7"/>
  <c r="B128" i="7"/>
  <c r="D127" i="7"/>
  <c r="C127" i="7"/>
  <c r="B127" i="7"/>
  <c r="D126" i="7"/>
  <c r="C126" i="7"/>
  <c r="B126" i="7"/>
  <c r="A126" i="7"/>
  <c r="D125" i="7"/>
  <c r="C125" i="7"/>
  <c r="B125" i="7"/>
  <c r="D124" i="7"/>
  <c r="C124" i="7"/>
  <c r="B124" i="7"/>
  <c r="D123" i="7"/>
  <c r="C123" i="7"/>
  <c r="B123" i="7"/>
  <c r="D122" i="7"/>
  <c r="C122" i="7"/>
  <c r="B122" i="7"/>
  <c r="D121" i="7"/>
  <c r="C121" i="7"/>
  <c r="B121" i="7"/>
  <c r="D120" i="7"/>
  <c r="C120" i="7"/>
  <c r="B120" i="7"/>
  <c r="A120" i="7"/>
  <c r="D119" i="7"/>
  <c r="C119" i="7"/>
  <c r="B119" i="7"/>
  <c r="D118" i="7"/>
  <c r="C118" i="7"/>
  <c r="B118" i="7"/>
  <c r="D117" i="7"/>
  <c r="C117" i="7"/>
  <c r="B117" i="7"/>
  <c r="A117" i="7"/>
  <c r="D116" i="7"/>
  <c r="C116" i="7"/>
  <c r="B116" i="7"/>
  <c r="D115" i="7"/>
  <c r="C115" i="7"/>
  <c r="B115" i="7"/>
  <c r="D114" i="7"/>
  <c r="C114" i="7"/>
  <c r="B114" i="7"/>
  <c r="D113" i="7"/>
  <c r="C113" i="7"/>
  <c r="B113" i="7"/>
  <c r="D112" i="7"/>
  <c r="C112" i="7"/>
  <c r="B112" i="7"/>
  <c r="D111" i="7"/>
  <c r="C111" i="7"/>
  <c r="B111" i="7"/>
  <c r="D110" i="7"/>
  <c r="C110" i="7"/>
  <c r="B110" i="7"/>
  <c r="D109" i="7"/>
  <c r="C109" i="7"/>
  <c r="B109" i="7"/>
  <c r="D108" i="7"/>
  <c r="C108" i="7"/>
  <c r="B108" i="7"/>
  <c r="D107" i="7"/>
  <c r="C107" i="7"/>
  <c r="B107" i="7"/>
  <c r="D106" i="7"/>
  <c r="C106" i="7"/>
  <c r="B106" i="7"/>
  <c r="D105" i="7"/>
  <c r="C105" i="7"/>
  <c r="B105" i="7"/>
  <c r="D104" i="7"/>
  <c r="C104" i="7"/>
  <c r="B104" i="7"/>
  <c r="D103" i="7"/>
  <c r="C103" i="7"/>
  <c r="B103" i="7"/>
  <c r="A103" i="7"/>
  <c r="D102" i="7"/>
  <c r="C102" i="7"/>
  <c r="B102" i="7"/>
  <c r="D101" i="7"/>
  <c r="C101" i="7"/>
  <c r="B101" i="7"/>
  <c r="D100" i="7"/>
  <c r="C100" i="7"/>
  <c r="B100" i="7"/>
  <c r="D99" i="7"/>
  <c r="C99" i="7"/>
  <c r="B99" i="7"/>
  <c r="D98" i="7"/>
  <c r="C98" i="7"/>
  <c r="B98" i="7"/>
  <c r="D97" i="7"/>
  <c r="C97" i="7"/>
  <c r="B97" i="7"/>
  <c r="D96" i="7"/>
  <c r="C96" i="7"/>
  <c r="B96" i="7"/>
  <c r="D95" i="7"/>
  <c r="C95" i="7"/>
  <c r="B95" i="7"/>
  <c r="D94" i="7"/>
  <c r="C94" i="7"/>
  <c r="B94" i="7"/>
  <c r="D93" i="7"/>
  <c r="C93" i="7"/>
  <c r="B93" i="7"/>
  <c r="D92" i="7"/>
  <c r="C92" i="7"/>
  <c r="B92" i="7"/>
  <c r="A92" i="7"/>
  <c r="D91" i="7"/>
  <c r="C91" i="7"/>
  <c r="B91" i="7"/>
  <c r="D90" i="7"/>
  <c r="C90" i="7"/>
  <c r="B90" i="7"/>
  <c r="D89" i="7"/>
  <c r="C89" i="7"/>
  <c r="B89" i="7"/>
  <c r="D88" i="7"/>
  <c r="C88" i="7"/>
  <c r="B88" i="7"/>
  <c r="D87" i="7"/>
  <c r="C87" i="7"/>
  <c r="B87" i="7"/>
  <c r="D86" i="7"/>
  <c r="C86" i="7"/>
  <c r="B86" i="7"/>
  <c r="D85" i="7"/>
  <c r="C85" i="7"/>
  <c r="B85" i="7"/>
  <c r="D84" i="7"/>
  <c r="C84" i="7"/>
  <c r="B84" i="7"/>
  <c r="D83" i="7"/>
  <c r="C83" i="7"/>
  <c r="B83" i="7"/>
  <c r="D82" i="7"/>
  <c r="C82" i="7"/>
  <c r="B82" i="7"/>
  <c r="D81" i="7"/>
  <c r="C81" i="7"/>
  <c r="B81" i="7"/>
  <c r="D80" i="7"/>
  <c r="C80" i="7"/>
  <c r="B80" i="7"/>
  <c r="D79" i="7"/>
  <c r="C79" i="7"/>
  <c r="B79" i="7"/>
  <c r="A79" i="7"/>
  <c r="D78" i="7"/>
  <c r="C78" i="7"/>
  <c r="B78" i="7"/>
  <c r="D77" i="7"/>
  <c r="C77" i="7"/>
  <c r="B77" i="7"/>
  <c r="D76" i="7"/>
  <c r="C76" i="7"/>
  <c r="B76" i="7"/>
  <c r="D75" i="7"/>
  <c r="C75" i="7"/>
  <c r="B75" i="7"/>
  <c r="D74" i="7"/>
  <c r="C74" i="7"/>
  <c r="B74" i="7"/>
  <c r="D73" i="7"/>
  <c r="C73" i="7"/>
  <c r="B73" i="7"/>
  <c r="D72" i="7"/>
  <c r="C72" i="7"/>
  <c r="B72" i="7"/>
  <c r="D71" i="7"/>
  <c r="C71" i="7"/>
  <c r="B71" i="7"/>
  <c r="D70" i="7"/>
  <c r="C70" i="7"/>
  <c r="B70" i="7"/>
  <c r="D69" i="7"/>
  <c r="C69" i="7"/>
  <c r="B69" i="7"/>
  <c r="D68" i="7"/>
  <c r="C68" i="7"/>
  <c r="B68" i="7"/>
  <c r="D67" i="7"/>
  <c r="C67" i="7"/>
  <c r="B67" i="7"/>
  <c r="D66" i="7"/>
  <c r="C66" i="7"/>
  <c r="B66" i="7"/>
  <c r="D65" i="7"/>
  <c r="C65" i="7"/>
  <c r="B65" i="7"/>
  <c r="A65" i="7"/>
  <c r="D64" i="7"/>
  <c r="C64" i="7"/>
  <c r="B64" i="7"/>
  <c r="D63" i="7"/>
  <c r="C63" i="7"/>
  <c r="B63" i="7"/>
  <c r="D62" i="7"/>
  <c r="C62" i="7"/>
  <c r="B62" i="7"/>
  <c r="D61" i="7"/>
  <c r="C61" i="7"/>
  <c r="B61" i="7"/>
  <c r="A61" i="7"/>
  <c r="D60" i="7"/>
  <c r="C60" i="7"/>
  <c r="B60" i="7"/>
  <c r="D59" i="7"/>
  <c r="C59" i="7"/>
  <c r="B59" i="7"/>
  <c r="D58" i="7"/>
  <c r="C58" i="7"/>
  <c r="B58" i="7"/>
  <c r="D57" i="7"/>
  <c r="C57" i="7"/>
  <c r="B57" i="7"/>
  <c r="D56" i="7"/>
  <c r="C56" i="7"/>
  <c r="B56" i="7"/>
  <c r="D55" i="7"/>
  <c r="C55" i="7"/>
  <c r="B55" i="7"/>
  <c r="D54" i="7"/>
  <c r="C54" i="7"/>
  <c r="B54" i="7"/>
  <c r="D53" i="7"/>
  <c r="C53" i="7"/>
  <c r="B53" i="7"/>
  <c r="D52" i="7"/>
  <c r="C52" i="7"/>
  <c r="B52" i="7"/>
  <c r="D51" i="7"/>
  <c r="C51" i="7"/>
  <c r="B51" i="7"/>
  <c r="A51" i="7"/>
  <c r="D50" i="7"/>
  <c r="C50" i="7"/>
  <c r="B50" i="7"/>
  <c r="D49" i="7"/>
  <c r="C49" i="7"/>
  <c r="B49" i="7"/>
  <c r="D48" i="7"/>
  <c r="C48" i="7"/>
  <c r="B48" i="7"/>
  <c r="D47" i="7"/>
  <c r="C47" i="7"/>
  <c r="B47" i="7"/>
  <c r="D46" i="7"/>
  <c r="C46" i="7"/>
  <c r="B46" i="7"/>
  <c r="A46" i="7"/>
  <c r="D45" i="7"/>
  <c r="C45" i="7"/>
  <c r="B45" i="7"/>
  <c r="D44" i="7"/>
  <c r="C44" i="7"/>
  <c r="B44" i="7"/>
  <c r="A44" i="7"/>
  <c r="D43" i="7"/>
  <c r="C43" i="7"/>
  <c r="B43" i="7"/>
  <c r="D42" i="7"/>
  <c r="C42" i="7"/>
  <c r="B42" i="7"/>
  <c r="D41" i="7"/>
  <c r="C41" i="7"/>
  <c r="B41" i="7"/>
  <c r="D40" i="7"/>
  <c r="C40" i="7"/>
  <c r="B40" i="7"/>
  <c r="D39" i="7"/>
  <c r="C39" i="7"/>
  <c r="B39" i="7"/>
  <c r="D38" i="7"/>
  <c r="C38" i="7"/>
  <c r="B38" i="7"/>
  <c r="D37" i="7"/>
  <c r="C37" i="7"/>
  <c r="B37" i="7"/>
  <c r="D36" i="7"/>
  <c r="C36" i="7"/>
  <c r="B36" i="7"/>
  <c r="A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D25" i="7"/>
  <c r="C25" i="7"/>
  <c r="B25" i="7"/>
  <c r="D24" i="7"/>
  <c r="C24" i="7"/>
  <c r="B24" i="7"/>
  <c r="D23" i="7"/>
  <c r="C23" i="7"/>
  <c r="B23" i="7"/>
  <c r="D22" i="7"/>
  <c r="C22" i="7"/>
  <c r="B22" i="7"/>
  <c r="D21" i="7"/>
  <c r="C21" i="7"/>
  <c r="B21" i="7"/>
  <c r="D20" i="7"/>
  <c r="C20" i="7"/>
  <c r="B20" i="7"/>
  <c r="D19" i="7"/>
  <c r="C19" i="7"/>
  <c r="B19" i="7"/>
  <c r="D18" i="7"/>
  <c r="C18" i="7"/>
  <c r="B18" i="7"/>
  <c r="A18" i="7"/>
  <c r="D17" i="7"/>
  <c r="C17" i="7"/>
  <c r="B17" i="7"/>
  <c r="D16" i="7"/>
  <c r="C16" i="7"/>
  <c r="B16" i="7"/>
  <c r="D15" i="7"/>
  <c r="C15" i="7"/>
  <c r="B15" i="7"/>
  <c r="A15" i="7"/>
  <c r="D14" i="7"/>
  <c r="C14" i="7"/>
  <c r="B14" i="7"/>
  <c r="D13" i="7"/>
  <c r="C13" i="7"/>
  <c r="B13" i="7"/>
  <c r="A13" i="7"/>
  <c r="D12" i="7"/>
  <c r="C12" i="7"/>
  <c r="B12" i="7"/>
  <c r="D11" i="7"/>
  <c r="C11" i="7"/>
  <c r="B11" i="7"/>
  <c r="D10" i="7"/>
  <c r="C10" i="7"/>
  <c r="B10" i="7"/>
  <c r="D9" i="7"/>
  <c r="C9" i="7"/>
  <c r="B9" i="7"/>
  <c r="D8" i="7"/>
  <c r="C8" i="7"/>
  <c r="B8" i="7"/>
  <c r="D7" i="7"/>
  <c r="C7" i="7"/>
  <c r="B7" i="7"/>
  <c r="D6" i="7"/>
  <c r="C6" i="7"/>
  <c r="B6" i="7"/>
  <c r="D5" i="7"/>
  <c r="C5" i="7"/>
  <c r="B5" i="7"/>
  <c r="D4" i="7"/>
  <c r="C4" i="7"/>
  <c r="B4" i="7"/>
  <c r="A4" i="7"/>
  <c r="A1" i="7"/>
  <c r="D154" i="5"/>
  <c r="D153" i="5"/>
  <c r="D152" i="5"/>
  <c r="D151" i="5"/>
  <c r="D150" i="5"/>
  <c r="D149" i="5"/>
  <c r="D148" i="5"/>
  <c r="D147" i="5"/>
  <c r="D146" i="5"/>
  <c r="D145" i="5"/>
  <c r="D144" i="5"/>
  <c r="D142" i="5"/>
  <c r="D141" i="5"/>
  <c r="D140" i="5"/>
  <c r="D138" i="5"/>
  <c r="D137" i="5"/>
  <c r="D136" i="5"/>
  <c r="D135" i="5"/>
  <c r="D134" i="5"/>
  <c r="D133" i="5"/>
  <c r="D131" i="5"/>
  <c r="D130" i="5"/>
  <c r="D129" i="5"/>
  <c r="D127" i="5"/>
  <c r="D126" i="5"/>
  <c r="D125" i="5"/>
  <c r="D124" i="5"/>
  <c r="D123" i="5"/>
  <c r="D122" i="5"/>
  <c r="D121" i="5"/>
  <c r="D120" i="5"/>
  <c r="D119" i="5"/>
  <c r="D118" i="5"/>
  <c r="D117" i="5"/>
  <c r="D116" i="5"/>
  <c r="D115" i="5"/>
  <c r="D114" i="5"/>
  <c r="D112" i="5"/>
  <c r="D111" i="5"/>
  <c r="D110" i="5"/>
  <c r="D109" i="5"/>
  <c r="D108" i="5"/>
  <c r="D107" i="5"/>
  <c r="D106" i="5"/>
  <c r="D105" i="5"/>
  <c r="D104" i="5"/>
  <c r="D103" i="5"/>
  <c r="D102" i="5"/>
  <c r="D100" i="5"/>
  <c r="D99" i="5"/>
  <c r="D98" i="5"/>
  <c r="D97" i="5"/>
  <c r="D96" i="5"/>
  <c r="D95" i="5"/>
  <c r="D94" i="5"/>
  <c r="D93" i="5"/>
  <c r="D92" i="5"/>
  <c r="D91" i="5"/>
  <c r="D90" i="5"/>
  <c r="D89" i="5"/>
  <c r="D88" i="5"/>
  <c r="D86" i="5"/>
  <c r="D85" i="5"/>
  <c r="D84" i="5"/>
  <c r="D83" i="5"/>
  <c r="D82" i="5"/>
  <c r="D81" i="5"/>
  <c r="D80" i="5"/>
  <c r="D79" i="5"/>
  <c r="D78" i="5"/>
  <c r="D77" i="5"/>
  <c r="D76" i="5"/>
  <c r="D75" i="5"/>
  <c r="D74" i="5"/>
  <c r="D73" i="5"/>
  <c r="D71" i="5"/>
  <c r="D70" i="5"/>
  <c r="D69" i="5"/>
  <c r="D68" i="5"/>
  <c r="D66" i="5"/>
  <c r="D65" i="5"/>
  <c r="D64" i="5"/>
  <c r="D63" i="5"/>
  <c r="D62" i="5"/>
  <c r="D61" i="5"/>
  <c r="D60" i="5"/>
  <c r="D59" i="5"/>
  <c r="D58" i="5"/>
  <c r="D57" i="5"/>
  <c r="D55" i="5"/>
  <c r="D54" i="5"/>
  <c r="D53" i="5"/>
  <c r="D52" i="5"/>
  <c r="D51" i="5"/>
  <c r="D49" i="5"/>
  <c r="D48" i="5"/>
  <c r="D46" i="5"/>
  <c r="D45" i="5"/>
  <c r="D44" i="5"/>
  <c r="D43" i="5"/>
  <c r="D42" i="5"/>
  <c r="D41" i="5"/>
  <c r="D40" i="5"/>
  <c r="D39" i="5"/>
  <c r="D37" i="5"/>
  <c r="D36" i="5"/>
  <c r="D35" i="5"/>
  <c r="D34" i="5"/>
  <c r="D33" i="5"/>
  <c r="D32" i="5"/>
  <c r="D31" i="5"/>
  <c r="D30" i="5"/>
  <c r="D29" i="5"/>
  <c r="D28" i="5"/>
  <c r="D27" i="5"/>
  <c r="D26" i="5"/>
  <c r="D25" i="5"/>
  <c r="D24" i="5"/>
  <c r="D23" i="5"/>
  <c r="D22" i="5"/>
  <c r="D21" i="5"/>
  <c r="D20" i="5"/>
  <c r="D18" i="5"/>
  <c r="D17" i="5"/>
  <c r="D16" i="5"/>
  <c r="D14" i="5"/>
  <c r="D13" i="5"/>
  <c r="D11" i="5"/>
  <c r="D10" i="5"/>
  <c r="D9" i="5"/>
  <c r="D8" i="5"/>
  <c r="D7" i="5"/>
  <c r="D6" i="5"/>
  <c r="D5" i="5"/>
  <c r="D4" i="5"/>
  <c r="D3" i="5"/>
  <c r="B147" i="5"/>
  <c r="C147" i="5"/>
  <c r="F147" i="5"/>
  <c r="B148" i="5"/>
  <c r="C148" i="5"/>
  <c r="F148" i="5"/>
  <c r="B149" i="5"/>
  <c r="C149" i="5"/>
  <c r="F149" i="5"/>
  <c r="B150" i="5"/>
  <c r="C150" i="5"/>
  <c r="F150" i="5"/>
  <c r="B151" i="5"/>
  <c r="C151" i="5"/>
  <c r="F151" i="5"/>
  <c r="B152" i="5"/>
  <c r="C152" i="5"/>
  <c r="F152" i="5"/>
  <c r="B153" i="5"/>
  <c r="C153" i="5"/>
  <c r="F153" i="5"/>
  <c r="B154" i="5"/>
  <c r="C154" i="5"/>
  <c r="F154" i="5"/>
  <c r="B4" i="5"/>
  <c r="C4" i="5"/>
  <c r="F4" i="5"/>
  <c r="B5" i="5"/>
  <c r="C5" i="5"/>
  <c r="F5" i="5"/>
  <c r="B6" i="5"/>
  <c r="C6" i="5"/>
  <c r="F6" i="5"/>
  <c r="B7" i="5"/>
  <c r="C7" i="5"/>
  <c r="F7" i="5"/>
  <c r="B8" i="5"/>
  <c r="C8" i="5"/>
  <c r="F8" i="5"/>
  <c r="B9" i="5"/>
  <c r="C9" i="5"/>
  <c r="F9" i="5"/>
  <c r="B10" i="5"/>
  <c r="C10" i="5"/>
  <c r="F10" i="5"/>
  <c r="B11" i="5"/>
  <c r="C11" i="5"/>
  <c r="F11" i="5"/>
  <c r="B13" i="5"/>
  <c r="C13" i="5"/>
  <c r="F13" i="5"/>
  <c r="B14" i="5"/>
  <c r="C14" i="5"/>
  <c r="F14" i="5"/>
  <c r="B16" i="5"/>
  <c r="C16" i="5"/>
  <c r="F16" i="5"/>
  <c r="B17" i="5"/>
  <c r="C17" i="5"/>
  <c r="F17" i="5"/>
  <c r="B18" i="5"/>
  <c r="C18" i="5"/>
  <c r="F18" i="5"/>
  <c r="B20" i="5"/>
  <c r="C20" i="5"/>
  <c r="F20" i="5"/>
  <c r="B21" i="5"/>
  <c r="C21" i="5"/>
  <c r="F21" i="5"/>
  <c r="B22" i="5"/>
  <c r="C22" i="5"/>
  <c r="F22" i="5"/>
  <c r="B23" i="5"/>
  <c r="C23" i="5"/>
  <c r="F23" i="5"/>
  <c r="B24" i="5"/>
  <c r="C24" i="5"/>
  <c r="F24" i="5"/>
  <c r="B25" i="5"/>
  <c r="C25" i="5"/>
  <c r="F25" i="5"/>
  <c r="B26" i="5"/>
  <c r="C26" i="5"/>
  <c r="F26" i="5"/>
  <c r="B27" i="5"/>
  <c r="C27" i="5"/>
  <c r="F27" i="5"/>
  <c r="B28" i="5"/>
  <c r="C28" i="5"/>
  <c r="F28" i="5"/>
  <c r="B29" i="5"/>
  <c r="C29" i="5"/>
  <c r="F29" i="5"/>
  <c r="B30" i="5"/>
  <c r="C30" i="5"/>
  <c r="F30" i="5"/>
  <c r="B31" i="5"/>
  <c r="C31" i="5"/>
  <c r="F31" i="5"/>
  <c r="B32" i="5"/>
  <c r="C32" i="5"/>
  <c r="F32" i="5"/>
  <c r="B33" i="5"/>
  <c r="C33" i="5"/>
  <c r="F33" i="5"/>
  <c r="B34" i="5"/>
  <c r="C34" i="5"/>
  <c r="F34" i="5"/>
  <c r="B35" i="5"/>
  <c r="C35" i="5"/>
  <c r="F35" i="5"/>
  <c r="B36" i="5"/>
  <c r="C36" i="5"/>
  <c r="F36" i="5"/>
  <c r="B37" i="5"/>
  <c r="C37" i="5"/>
  <c r="F37" i="5"/>
  <c r="B39" i="5"/>
  <c r="C39" i="5"/>
  <c r="F39" i="5"/>
  <c r="B40" i="5"/>
  <c r="C40" i="5"/>
  <c r="F40" i="5"/>
  <c r="B41" i="5"/>
  <c r="C41" i="5"/>
  <c r="F41" i="5"/>
  <c r="B42" i="5"/>
  <c r="C42" i="5"/>
  <c r="F42" i="5"/>
  <c r="B43" i="5"/>
  <c r="C43" i="5"/>
  <c r="F43" i="5"/>
  <c r="B44" i="5"/>
  <c r="C44" i="5"/>
  <c r="F44" i="5"/>
  <c r="B45" i="5"/>
  <c r="C45" i="5"/>
  <c r="F45" i="5"/>
  <c r="B46" i="5"/>
  <c r="C46" i="5"/>
  <c r="F46" i="5"/>
  <c r="B48" i="5"/>
  <c r="C48" i="5"/>
  <c r="F48" i="5"/>
  <c r="B49" i="5"/>
  <c r="C49" i="5"/>
  <c r="F49" i="5"/>
  <c r="B51" i="5"/>
  <c r="C51" i="5"/>
  <c r="F51" i="5"/>
  <c r="B52" i="5"/>
  <c r="C52" i="5"/>
  <c r="F52" i="5"/>
  <c r="B53" i="5"/>
  <c r="C53" i="5"/>
  <c r="F53" i="5"/>
  <c r="B54" i="5"/>
  <c r="C54" i="5"/>
  <c r="F54" i="5"/>
  <c r="B55" i="5"/>
  <c r="C55" i="5"/>
  <c r="F55" i="5"/>
  <c r="B57" i="5"/>
  <c r="C57" i="5"/>
  <c r="F57" i="5"/>
  <c r="B58" i="5"/>
  <c r="C58" i="5"/>
  <c r="F58" i="5"/>
  <c r="B59" i="5"/>
  <c r="C59" i="5"/>
  <c r="F59" i="5"/>
  <c r="B60" i="5"/>
  <c r="C60" i="5"/>
  <c r="F60" i="5"/>
  <c r="B61" i="5"/>
  <c r="C61" i="5"/>
  <c r="F61" i="5"/>
  <c r="B62" i="5"/>
  <c r="C62" i="5"/>
  <c r="F62" i="5"/>
  <c r="B63" i="5"/>
  <c r="C63" i="5"/>
  <c r="F63" i="5"/>
  <c r="B64" i="5"/>
  <c r="C64" i="5"/>
  <c r="F64" i="5"/>
  <c r="B65" i="5"/>
  <c r="C65" i="5"/>
  <c r="F65" i="5"/>
  <c r="B66" i="5"/>
  <c r="C66" i="5"/>
  <c r="F66" i="5"/>
  <c r="B68" i="5"/>
  <c r="C68" i="5"/>
  <c r="F68" i="5"/>
  <c r="B69" i="5"/>
  <c r="C69" i="5"/>
  <c r="F69" i="5"/>
  <c r="B70" i="5"/>
  <c r="C70" i="5"/>
  <c r="F70" i="5"/>
  <c r="B71" i="5"/>
  <c r="C71" i="5"/>
  <c r="F71" i="5"/>
  <c r="B73" i="5"/>
  <c r="C73" i="5"/>
  <c r="F73" i="5"/>
  <c r="B74" i="5"/>
  <c r="C74" i="5"/>
  <c r="F74" i="5"/>
  <c r="B75" i="5"/>
  <c r="C75" i="5"/>
  <c r="F75" i="5"/>
  <c r="B76" i="5"/>
  <c r="C76" i="5"/>
  <c r="B77" i="5"/>
  <c r="C77" i="5"/>
  <c r="F77" i="5"/>
  <c r="B78" i="5"/>
  <c r="C78" i="5"/>
  <c r="F78" i="5"/>
  <c r="B79" i="5"/>
  <c r="C79" i="5"/>
  <c r="F79" i="5"/>
  <c r="B80" i="5"/>
  <c r="C80" i="5"/>
  <c r="F80" i="5"/>
  <c r="B81" i="5"/>
  <c r="C81" i="5"/>
  <c r="F81" i="5"/>
  <c r="B82" i="5"/>
  <c r="C82" i="5"/>
  <c r="F82" i="5"/>
  <c r="B83" i="5"/>
  <c r="C83" i="5"/>
  <c r="F83" i="5"/>
  <c r="B84" i="5"/>
  <c r="C84" i="5"/>
  <c r="F84" i="5"/>
  <c r="B85" i="5"/>
  <c r="C85" i="5"/>
  <c r="F85" i="5"/>
  <c r="B86" i="5"/>
  <c r="C86" i="5"/>
  <c r="F86" i="5"/>
  <c r="B88" i="5"/>
  <c r="C88" i="5"/>
  <c r="F88" i="5"/>
  <c r="B89" i="5"/>
  <c r="C89" i="5"/>
  <c r="F89" i="5"/>
  <c r="B90" i="5"/>
  <c r="C90" i="5"/>
  <c r="F90" i="5"/>
  <c r="B91" i="5"/>
  <c r="C91" i="5"/>
  <c r="F91" i="5"/>
  <c r="B92" i="5"/>
  <c r="C92" i="5"/>
  <c r="F92" i="5"/>
  <c r="B93" i="5"/>
  <c r="C93" i="5"/>
  <c r="F93" i="5"/>
  <c r="B94" i="5"/>
  <c r="C94" i="5"/>
  <c r="F94" i="5"/>
  <c r="B95" i="5"/>
  <c r="C95" i="5"/>
  <c r="F95" i="5"/>
  <c r="B96" i="5"/>
  <c r="C96" i="5"/>
  <c r="F96" i="5"/>
  <c r="B97" i="5"/>
  <c r="C97" i="5"/>
  <c r="F97" i="5"/>
  <c r="B98" i="5"/>
  <c r="C98" i="5"/>
  <c r="F98" i="5"/>
  <c r="B99" i="5"/>
  <c r="C99" i="5"/>
  <c r="F99" i="5"/>
  <c r="B100" i="5"/>
  <c r="C100" i="5"/>
  <c r="F100" i="5"/>
  <c r="B102" i="5"/>
  <c r="C102" i="5"/>
  <c r="F102" i="5"/>
  <c r="B103" i="5"/>
  <c r="C103" i="5"/>
  <c r="F103" i="5"/>
  <c r="B104" i="5"/>
  <c r="C104" i="5"/>
  <c r="F104" i="5"/>
  <c r="B105" i="5"/>
  <c r="C105" i="5"/>
  <c r="F105" i="5"/>
  <c r="B106" i="5"/>
  <c r="C106" i="5"/>
  <c r="F106" i="5"/>
  <c r="B107" i="5"/>
  <c r="C107" i="5"/>
  <c r="F107" i="5"/>
  <c r="B108" i="5"/>
  <c r="C108" i="5"/>
  <c r="F108" i="5"/>
  <c r="B109" i="5"/>
  <c r="C109" i="5"/>
  <c r="F109" i="5"/>
  <c r="B110" i="5"/>
  <c r="C110" i="5"/>
  <c r="F110" i="5"/>
  <c r="B111" i="5"/>
  <c r="C111" i="5"/>
  <c r="F111" i="5"/>
  <c r="B112" i="5"/>
  <c r="C112" i="5"/>
  <c r="F112" i="5"/>
  <c r="B114" i="5"/>
  <c r="C114" i="5"/>
  <c r="F114" i="5"/>
  <c r="B115" i="5"/>
  <c r="C115" i="5"/>
  <c r="F115" i="5"/>
  <c r="B116" i="5"/>
  <c r="C116" i="5"/>
  <c r="F116" i="5"/>
  <c r="B117" i="5"/>
  <c r="C117" i="5"/>
  <c r="F117" i="5"/>
  <c r="B118" i="5"/>
  <c r="C118" i="5"/>
  <c r="F118" i="5"/>
  <c r="B119" i="5"/>
  <c r="C119" i="5"/>
  <c r="F119" i="5"/>
  <c r="B120" i="5"/>
  <c r="C120" i="5"/>
  <c r="F120" i="5"/>
  <c r="B121" i="5"/>
  <c r="C121" i="5"/>
  <c r="F121" i="5"/>
  <c r="B122" i="5"/>
  <c r="C122" i="5"/>
  <c r="F122" i="5"/>
  <c r="B123" i="5"/>
  <c r="C123" i="5"/>
  <c r="F123" i="5"/>
  <c r="B124" i="5"/>
  <c r="C124" i="5"/>
  <c r="F124" i="5"/>
  <c r="B125" i="5"/>
  <c r="C125" i="5"/>
  <c r="F125" i="5"/>
  <c r="B126" i="5"/>
  <c r="C126" i="5"/>
  <c r="F126" i="5"/>
  <c r="B127" i="5"/>
  <c r="C127" i="5"/>
  <c r="F127" i="5"/>
  <c r="B129" i="5"/>
  <c r="C129" i="5"/>
  <c r="F129" i="5"/>
  <c r="B130" i="5"/>
  <c r="C130" i="5"/>
  <c r="F130" i="5"/>
  <c r="B131" i="5"/>
  <c r="C131" i="5"/>
  <c r="F131" i="5"/>
  <c r="B133" i="5"/>
  <c r="C133" i="5"/>
  <c r="F133" i="5"/>
  <c r="B134" i="5"/>
  <c r="C134" i="5"/>
  <c r="F134" i="5"/>
  <c r="B135" i="5"/>
  <c r="C135" i="5"/>
  <c r="F135" i="5"/>
  <c r="B136" i="5"/>
  <c r="C136" i="5"/>
  <c r="F136" i="5"/>
  <c r="B137" i="5"/>
  <c r="C137" i="5"/>
  <c r="F137" i="5"/>
  <c r="B138" i="5"/>
  <c r="C138" i="5"/>
  <c r="F138" i="5"/>
  <c r="B140" i="5"/>
  <c r="C140" i="5"/>
  <c r="F140" i="5"/>
  <c r="B141" i="5"/>
  <c r="C141" i="5"/>
  <c r="F141" i="5"/>
  <c r="B142" i="5"/>
  <c r="C142" i="5"/>
  <c r="F142" i="5"/>
  <c r="B144" i="5"/>
  <c r="C144" i="5"/>
  <c r="F144" i="5"/>
  <c r="B145" i="5"/>
  <c r="C145" i="5"/>
  <c r="F145" i="5"/>
  <c r="B146" i="5"/>
  <c r="C146" i="5"/>
  <c r="F146" i="5"/>
  <c r="B3" i="5"/>
  <c r="A129" i="6"/>
  <c r="A126" i="6"/>
  <c r="A120" i="6"/>
  <c r="A117" i="6"/>
  <c r="A103" i="6"/>
  <c r="A92" i="6"/>
  <c r="A79" i="6"/>
  <c r="A65" i="6"/>
  <c r="A61" i="6"/>
  <c r="A51" i="6"/>
  <c r="A46" i="6"/>
  <c r="A44" i="6"/>
  <c r="A36" i="6"/>
  <c r="A18"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A15" i="6"/>
  <c r="A13" i="6"/>
  <c r="C5" i="6"/>
  <c r="D5" i="6"/>
  <c r="C6" i="6"/>
  <c r="D6" i="6"/>
  <c r="C7" i="6"/>
  <c r="D7" i="6"/>
  <c r="C8" i="6"/>
  <c r="D8" i="6"/>
  <c r="C9" i="6"/>
  <c r="D9" i="6"/>
  <c r="C10" i="6"/>
  <c r="D10" i="6"/>
  <c r="C11" i="6"/>
  <c r="D11" i="6"/>
  <c r="C12" i="6"/>
  <c r="D12" i="6"/>
  <c r="C13" i="6"/>
  <c r="D13" i="6"/>
  <c r="C14" i="6"/>
  <c r="D14" i="6"/>
  <c r="C15" i="6"/>
  <c r="D15" i="6"/>
  <c r="C16" i="6"/>
  <c r="D16" i="6"/>
  <c r="C17" i="6"/>
  <c r="D17" i="6"/>
  <c r="C18" i="6"/>
  <c r="D18" i="6"/>
  <c r="C19" i="6"/>
  <c r="D19" i="6"/>
  <c r="C20" i="6"/>
  <c r="D20" i="6"/>
  <c r="C21" i="6"/>
  <c r="D21" i="6"/>
  <c r="C22" i="6"/>
  <c r="D22" i="6"/>
  <c r="C23" i="6"/>
  <c r="D23" i="6"/>
  <c r="C24" i="6"/>
  <c r="D24" i="6"/>
  <c r="C25" i="6"/>
  <c r="D25" i="6"/>
  <c r="C26" i="6"/>
  <c r="D26" i="6"/>
  <c r="C27" i="6"/>
  <c r="D27" i="6"/>
  <c r="C28" i="6"/>
  <c r="D28" i="6"/>
  <c r="C29" i="6"/>
  <c r="D29" i="6"/>
  <c r="C30" i="6"/>
  <c r="D30" i="6"/>
  <c r="C31" i="6"/>
  <c r="D31" i="6"/>
  <c r="C32" i="6"/>
  <c r="D32" i="6"/>
  <c r="C33" i="6"/>
  <c r="D33" i="6"/>
  <c r="C34" i="6"/>
  <c r="D34" i="6"/>
  <c r="C35" i="6"/>
  <c r="D35" i="6"/>
  <c r="C36" i="6"/>
  <c r="D36" i="6"/>
  <c r="C37" i="6"/>
  <c r="D37" i="6"/>
  <c r="C38" i="6"/>
  <c r="D38" i="6"/>
  <c r="C39" i="6"/>
  <c r="D39" i="6"/>
  <c r="C40" i="6"/>
  <c r="D40" i="6"/>
  <c r="C41" i="6"/>
  <c r="D41" i="6"/>
  <c r="C42" i="6"/>
  <c r="D42" i="6"/>
  <c r="C43" i="6"/>
  <c r="D43" i="6"/>
  <c r="C44" i="6"/>
  <c r="D44" i="6"/>
  <c r="C45" i="6"/>
  <c r="D45" i="6"/>
  <c r="C46" i="6"/>
  <c r="D46" i="6"/>
  <c r="C47" i="6"/>
  <c r="D47" i="6"/>
  <c r="C48" i="6"/>
  <c r="D48" i="6"/>
  <c r="C49" i="6"/>
  <c r="D49" i="6"/>
  <c r="C50" i="6"/>
  <c r="D50" i="6"/>
  <c r="C51" i="6"/>
  <c r="D51" i="6"/>
  <c r="C52" i="6"/>
  <c r="D52" i="6"/>
  <c r="C53" i="6"/>
  <c r="D53" i="6"/>
  <c r="C54" i="6"/>
  <c r="D54" i="6"/>
  <c r="C55" i="6"/>
  <c r="D55" i="6"/>
  <c r="C56" i="6"/>
  <c r="D56" i="6"/>
  <c r="C57" i="6"/>
  <c r="D57" i="6"/>
  <c r="C58" i="6"/>
  <c r="D58" i="6"/>
  <c r="C59" i="6"/>
  <c r="D59" i="6"/>
  <c r="C60" i="6"/>
  <c r="D60" i="6"/>
  <c r="C61" i="6"/>
  <c r="D61" i="6"/>
  <c r="C62" i="6"/>
  <c r="D62" i="6"/>
  <c r="C63" i="6"/>
  <c r="D63" i="6"/>
  <c r="C64" i="6"/>
  <c r="D64" i="6"/>
  <c r="C65" i="6"/>
  <c r="D65" i="6"/>
  <c r="C66" i="6"/>
  <c r="D66" i="6"/>
  <c r="C67" i="6"/>
  <c r="D67" i="6"/>
  <c r="C68" i="6"/>
  <c r="D68" i="6"/>
  <c r="C69" i="6"/>
  <c r="D69" i="6"/>
  <c r="C70" i="6"/>
  <c r="D70" i="6"/>
  <c r="C71" i="6"/>
  <c r="D71" i="6"/>
  <c r="C72" i="6"/>
  <c r="D72" i="6"/>
  <c r="C73" i="6"/>
  <c r="D73" i="6"/>
  <c r="C74" i="6"/>
  <c r="D74" i="6"/>
  <c r="C75" i="6"/>
  <c r="D75" i="6"/>
  <c r="C76" i="6"/>
  <c r="D76" i="6"/>
  <c r="C77" i="6"/>
  <c r="D77" i="6"/>
  <c r="C78" i="6"/>
  <c r="D78" i="6"/>
  <c r="C79" i="6"/>
  <c r="D79" i="6"/>
  <c r="C80" i="6"/>
  <c r="D80" i="6"/>
  <c r="C81" i="6"/>
  <c r="D81" i="6"/>
  <c r="C82" i="6"/>
  <c r="D82" i="6"/>
  <c r="C83" i="6"/>
  <c r="D83" i="6"/>
  <c r="C84" i="6"/>
  <c r="D84" i="6"/>
  <c r="C85" i="6"/>
  <c r="D85" i="6"/>
  <c r="C86" i="6"/>
  <c r="D86" i="6"/>
  <c r="C87" i="6"/>
  <c r="D87" i="6"/>
  <c r="C88" i="6"/>
  <c r="D88" i="6"/>
  <c r="C89" i="6"/>
  <c r="D89" i="6"/>
  <c r="C90" i="6"/>
  <c r="D90" i="6"/>
  <c r="C91" i="6"/>
  <c r="D91" i="6"/>
  <c r="C92" i="6"/>
  <c r="D92" i="6"/>
  <c r="C93" i="6"/>
  <c r="D93" i="6"/>
  <c r="C94" i="6"/>
  <c r="D94" i="6"/>
  <c r="C95" i="6"/>
  <c r="D95" i="6"/>
  <c r="C96" i="6"/>
  <c r="D96" i="6"/>
  <c r="C97" i="6"/>
  <c r="D97" i="6"/>
  <c r="C98" i="6"/>
  <c r="D98" i="6"/>
  <c r="C99" i="6"/>
  <c r="D99" i="6"/>
  <c r="C100" i="6"/>
  <c r="D100" i="6"/>
  <c r="C101" i="6"/>
  <c r="D101" i="6"/>
  <c r="C102" i="6"/>
  <c r="D102" i="6"/>
  <c r="C103" i="6"/>
  <c r="D103" i="6"/>
  <c r="C104" i="6"/>
  <c r="D104" i="6"/>
  <c r="C105" i="6"/>
  <c r="D105" i="6"/>
  <c r="C106" i="6"/>
  <c r="D106" i="6"/>
  <c r="C107" i="6"/>
  <c r="D107" i="6"/>
  <c r="C108" i="6"/>
  <c r="D108" i="6"/>
  <c r="C109" i="6"/>
  <c r="D109" i="6"/>
  <c r="C110" i="6"/>
  <c r="D110" i="6"/>
  <c r="C111" i="6"/>
  <c r="D111" i="6"/>
  <c r="C112" i="6"/>
  <c r="D112" i="6"/>
  <c r="C113" i="6"/>
  <c r="D113" i="6"/>
  <c r="C114" i="6"/>
  <c r="D114" i="6"/>
  <c r="C115" i="6"/>
  <c r="D115" i="6"/>
  <c r="C116" i="6"/>
  <c r="D116" i="6"/>
  <c r="C117" i="6"/>
  <c r="D117" i="6"/>
  <c r="C118" i="6"/>
  <c r="D118" i="6"/>
  <c r="C119" i="6"/>
  <c r="D119" i="6"/>
  <c r="C120" i="6"/>
  <c r="D120" i="6"/>
  <c r="C121" i="6"/>
  <c r="D121" i="6"/>
  <c r="C122" i="6"/>
  <c r="D122" i="6"/>
  <c r="C123" i="6"/>
  <c r="D123" i="6"/>
  <c r="C124" i="6"/>
  <c r="D124" i="6"/>
  <c r="C125" i="6"/>
  <c r="D125" i="6"/>
  <c r="C126" i="6"/>
  <c r="D126" i="6"/>
  <c r="C127" i="6"/>
  <c r="D127" i="6"/>
  <c r="C128" i="6"/>
  <c r="D128" i="6"/>
  <c r="C129" i="6"/>
  <c r="D129" i="6"/>
  <c r="C130" i="6"/>
  <c r="D130" i="6"/>
  <c r="C131" i="6"/>
  <c r="D131" i="6"/>
  <c r="C132" i="6"/>
  <c r="D132" i="6"/>
  <c r="C133" i="6"/>
  <c r="D133" i="6"/>
  <c r="C134" i="6"/>
  <c r="D134" i="6"/>
  <c r="C135" i="6"/>
  <c r="D135" i="6"/>
  <c r="C136" i="6"/>
  <c r="D136" i="6"/>
  <c r="C137" i="6"/>
  <c r="D137" i="6"/>
  <c r="C138" i="6"/>
  <c r="D138" i="6"/>
  <c r="C139" i="6"/>
  <c r="D139" i="6"/>
  <c r="C3" i="5"/>
  <c r="F3" i="5"/>
  <c r="U159" i="5"/>
  <c r="H156" i="5" l="1"/>
  <c r="H158" i="5"/>
  <c r="H157" i="5"/>
  <c r="I158" i="5"/>
  <c r="I156" i="5"/>
  <c r="I157" i="5"/>
  <c r="J156" i="5"/>
  <c r="J158" i="5"/>
  <c r="J157" i="5"/>
  <c r="K157" i="5"/>
  <c r="K156" i="5"/>
  <c r="K158" i="5"/>
  <c r="L157" i="5"/>
  <c r="L158" i="5"/>
  <c r="L156" i="5"/>
  <c r="M157" i="5"/>
  <c r="M158" i="5"/>
  <c r="M156" i="5"/>
  <c r="O157" i="5"/>
  <c r="O156" i="5"/>
  <c r="O158" i="5"/>
  <c r="P157" i="5"/>
  <c r="P158" i="5"/>
  <c r="P156" i="5"/>
  <c r="Q156" i="5"/>
  <c r="Q158" i="5"/>
  <c r="Q157" i="5"/>
  <c r="R156" i="5"/>
  <c r="R158" i="5"/>
  <c r="R157" i="5"/>
  <c r="S156" i="5"/>
  <c r="S158" i="5"/>
  <c r="S157" i="5"/>
  <c r="T156" i="5"/>
  <c r="T158" i="5"/>
  <c r="T157" i="5"/>
  <c r="N158" i="5"/>
  <c r="N157" i="5"/>
  <c r="N156" i="5"/>
  <c r="G158" i="5"/>
  <c r="G157" i="5"/>
  <c r="G156" i="5"/>
  <c r="F157" i="5"/>
  <c r="F156" i="5"/>
  <c r="F158" i="5"/>
  <c r="AS66" i="5"/>
  <c r="AS65" i="5"/>
  <c r="AS46" i="5"/>
  <c r="AT99" i="5"/>
  <c r="AT20" i="5"/>
  <c r="AT79" i="5"/>
  <c r="AS109" i="5"/>
  <c r="AS86" i="5"/>
  <c r="AS154" i="5"/>
  <c r="AS126" i="5"/>
  <c r="AS93" i="5"/>
  <c r="AS135" i="5"/>
  <c r="AS100" i="5"/>
  <c r="AS39" i="5"/>
  <c r="AS9" i="5"/>
  <c r="AT23" i="5"/>
  <c r="AS24" i="5"/>
  <c r="AT27" i="5"/>
  <c r="AT28" i="5"/>
  <c r="AT37" i="5"/>
  <c r="AS45" i="5"/>
  <c r="AS51" i="5"/>
  <c r="AT52" i="5"/>
  <c r="AT55" i="5"/>
  <c r="AT59" i="5"/>
  <c r="AT63" i="5"/>
  <c r="AT64" i="5"/>
  <c r="AT68" i="5"/>
  <c r="AT75" i="5"/>
  <c r="AT90" i="5"/>
  <c r="AT91" i="5"/>
  <c r="AT98" i="5"/>
  <c r="AT103" i="5"/>
  <c r="AT109" i="5"/>
  <c r="AS112" i="5"/>
  <c r="AT114" i="5"/>
  <c r="AT120" i="5"/>
  <c r="AS125" i="5"/>
  <c r="AT129" i="5"/>
  <c r="AT146" i="5"/>
  <c r="AT147" i="5"/>
  <c r="AS153" i="5"/>
  <c r="AS80" i="5"/>
  <c r="AS97" i="5"/>
  <c r="AS102" i="5"/>
  <c r="AS106" i="5"/>
  <c r="AT137" i="5"/>
  <c r="AS142" i="5"/>
  <c r="AS115" i="5"/>
  <c r="AS82" i="5"/>
  <c r="AT73" i="5"/>
  <c r="AT122" i="5"/>
  <c r="AT150" i="5"/>
  <c r="AS121" i="5"/>
  <c r="AS71" i="5"/>
  <c r="AS83" i="5"/>
  <c r="AT16" i="5"/>
  <c r="AS110" i="5"/>
  <c r="AS78" i="5"/>
  <c r="AS60" i="5"/>
  <c r="AS76" i="5"/>
  <c r="AS3" i="5"/>
  <c r="AS14" i="5"/>
  <c r="AS75" i="5"/>
  <c r="AS30" i="5"/>
  <c r="AT154" i="5"/>
  <c r="AT105" i="5"/>
  <c r="AT94" i="5"/>
  <c r="AT88" i="5"/>
  <c r="AT82" i="5"/>
  <c r="AS27" i="5"/>
  <c r="AS37" i="5"/>
  <c r="AT4" i="5"/>
  <c r="AT8" i="5"/>
  <c r="AT13" i="5"/>
  <c r="AT124" i="5"/>
  <c r="AS137" i="5"/>
  <c r="AT118" i="5"/>
  <c r="AT107" i="5"/>
  <c r="AS63" i="5"/>
  <c r="AS43" i="5"/>
  <c r="AT31" i="5"/>
  <c r="AS5" i="5"/>
  <c r="AT9" i="5"/>
  <c r="AS10" i="5"/>
  <c r="AS98" i="5"/>
  <c r="AS131" i="5"/>
  <c r="AS117" i="5"/>
  <c r="AS79" i="5"/>
  <c r="AS42" i="5"/>
  <c r="AT35" i="5"/>
  <c r="AS134" i="5"/>
  <c r="AT70" i="5"/>
  <c r="AT6" i="5"/>
  <c r="AS11" i="5"/>
  <c r="AS114" i="5"/>
  <c r="AT85" i="5"/>
  <c r="AS152" i="5"/>
  <c r="AS150" i="5"/>
  <c r="AS144" i="5"/>
  <c r="AS95" i="5"/>
  <c r="AS34" i="5"/>
  <c r="AT134" i="5"/>
  <c r="AS17" i="5"/>
  <c r="AT18" i="5"/>
  <c r="AS22" i="5"/>
  <c r="AS26" i="5"/>
  <c r="AT40" i="5"/>
  <c r="AS41" i="5"/>
  <c r="AT44" i="5"/>
  <c r="AT45" i="5"/>
  <c r="AS48" i="5"/>
  <c r="AT49" i="5"/>
  <c r="AS53" i="5"/>
  <c r="AT54" i="5"/>
  <c r="AS58" i="5"/>
  <c r="AS62" i="5"/>
  <c r="AT77" i="5"/>
  <c r="AT81" i="5"/>
  <c r="AS84" i="5"/>
  <c r="AS89" i="5"/>
  <c r="AT111" i="5"/>
  <c r="AT116" i="5"/>
  <c r="AT119" i="5"/>
  <c r="AS123" i="5"/>
  <c r="AT127" i="5"/>
  <c r="AS133" i="5"/>
  <c r="AT138" i="5"/>
  <c r="AT144" i="5"/>
  <c r="AS147" i="5"/>
  <c r="AT148" i="5"/>
  <c r="AS151" i="5"/>
  <c r="AT152" i="5"/>
  <c r="AT10" i="5"/>
  <c r="AT21" i="5"/>
  <c r="AT25" i="5"/>
  <c r="AT29" i="5"/>
  <c r="AT33" i="5"/>
  <c r="AT46" i="5"/>
  <c r="AT57" i="5"/>
  <c r="AT61" i="5"/>
  <c r="AT65" i="5"/>
  <c r="AT83" i="5"/>
  <c r="AT92" i="5"/>
  <c r="AT96" i="5"/>
  <c r="AT100" i="5"/>
  <c r="AS118" i="5"/>
  <c r="AT131" i="5"/>
  <c r="AS136" i="5"/>
  <c r="AT141" i="5"/>
  <c r="AT42" i="5"/>
  <c r="AS7" i="5"/>
  <c r="AS20" i="5"/>
  <c r="AS28" i="5"/>
  <c r="AS32" i="5"/>
  <c r="AT36" i="5"/>
  <c r="AS55" i="5"/>
  <c r="AS64" i="5"/>
  <c r="AS69" i="5"/>
  <c r="AT74" i="5"/>
  <c r="AS91" i="5"/>
  <c r="AS99" i="5"/>
  <c r="AS104" i="5"/>
  <c r="AT108" i="5"/>
  <c r="AS130" i="5"/>
  <c r="AT135" i="5"/>
  <c r="AS140" i="5"/>
  <c r="AT145" i="5"/>
  <c r="AS149" i="5"/>
  <c r="AT153" i="5"/>
  <c r="AS6" i="5"/>
  <c r="AS122" i="5"/>
  <c r="AS107" i="5"/>
  <c r="AS88" i="5"/>
  <c r="AS73" i="5"/>
  <c r="AS52" i="5"/>
  <c r="AS35" i="5"/>
  <c r="AS16" i="5"/>
  <c r="AS29" i="5"/>
  <c r="AS146" i="5"/>
  <c r="AS127" i="5"/>
  <c r="AS124" i="5"/>
  <c r="AS108" i="5"/>
  <c r="AS105" i="5"/>
  <c r="AS90" i="5"/>
  <c r="AS74" i="5"/>
  <c r="AS70" i="5"/>
  <c r="AS54" i="5"/>
  <c r="AS36" i="5"/>
  <c r="AS33" i="5"/>
  <c r="AS18" i="5"/>
  <c r="AS145" i="5"/>
  <c r="AS141" i="5"/>
  <c r="AS119" i="5"/>
  <c r="AS92" i="5"/>
  <c r="AS57" i="5"/>
  <c r="AS21" i="5"/>
  <c r="AS116" i="5"/>
  <c r="AS96" i="5"/>
  <c r="AS81" i="5"/>
  <c r="AS61" i="5"/>
  <c r="AS44" i="5"/>
  <c r="AS25" i="5"/>
  <c r="AS8" i="5"/>
  <c r="AS148" i="5"/>
  <c r="AS138" i="5"/>
  <c r="AS129" i="5"/>
  <c r="AS132" i="5" s="1"/>
  <c r="P9" i="4" s="1"/>
  <c r="AS120" i="5"/>
  <c r="AS111" i="5"/>
  <c r="AT110" i="5"/>
  <c r="AS103" i="5"/>
  <c r="AT102" i="5"/>
  <c r="AS94" i="5"/>
  <c r="AT93" i="5"/>
  <c r="AS85" i="5"/>
  <c r="AT84" i="5"/>
  <c r="AS77" i="5"/>
  <c r="AT76" i="5"/>
  <c r="AS68" i="5"/>
  <c r="AT66" i="5"/>
  <c r="AS59" i="5"/>
  <c r="AT58" i="5"/>
  <c r="AS49" i="5"/>
  <c r="AT48" i="5"/>
  <c r="AS40" i="5"/>
  <c r="AT39" i="5"/>
  <c r="AS31" i="5"/>
  <c r="AT30" i="5"/>
  <c r="AS23" i="5"/>
  <c r="AT22" i="5"/>
  <c r="AS13" i="5"/>
  <c r="AS15" i="5" s="1"/>
  <c r="D9" i="4" s="1"/>
  <c r="AT11" i="5"/>
  <c r="AS4" i="5"/>
  <c r="AT136" i="5"/>
  <c r="AT126" i="5"/>
  <c r="AT125" i="5"/>
  <c r="AT117" i="5"/>
  <c r="AT151" i="5"/>
  <c r="AT142" i="5"/>
  <c r="AT133" i="5"/>
  <c r="AT123" i="5"/>
  <c r="AT115" i="5"/>
  <c r="AT106" i="5"/>
  <c r="AT97" i="5"/>
  <c r="AT89" i="5"/>
  <c r="AT80" i="5"/>
  <c r="AT71" i="5"/>
  <c r="AT62" i="5"/>
  <c r="AT53" i="5"/>
  <c r="AT43" i="5"/>
  <c r="AT34" i="5"/>
  <c r="AT26" i="5"/>
  <c r="AT17" i="5"/>
  <c r="AT7" i="5"/>
  <c r="AT149" i="5"/>
  <c r="AT140" i="5"/>
  <c r="AT143" i="5" s="1"/>
  <c r="R10" i="4" s="1"/>
  <c r="AT130" i="5"/>
  <c r="AT121" i="5"/>
  <c r="AT112" i="5"/>
  <c r="AT104" i="5"/>
  <c r="AT95" i="5"/>
  <c r="AT86" i="5"/>
  <c r="AT78" i="5"/>
  <c r="AT69" i="5"/>
  <c r="AT60" i="5"/>
  <c r="AT51" i="5"/>
  <c r="AT41" i="5"/>
  <c r="AT32" i="5"/>
  <c r="AT24" i="5"/>
  <c r="AT14" i="5"/>
  <c r="AT5" i="5"/>
  <c r="AT3" i="5"/>
  <c r="U76" i="5"/>
  <c r="U93" i="5"/>
  <c r="U58" i="5"/>
  <c r="V117" i="5"/>
  <c r="V40" i="5"/>
  <c r="V49" i="5"/>
  <c r="U22" i="5"/>
  <c r="X33" i="5"/>
  <c r="W51" i="5"/>
  <c r="X150" i="5"/>
  <c r="V4" i="5"/>
  <c r="V58" i="5"/>
  <c r="U118" i="5"/>
  <c r="W41" i="5"/>
  <c r="U124" i="5"/>
  <c r="W32" i="5"/>
  <c r="U39" i="5"/>
  <c r="W126" i="5"/>
  <c r="U11" i="5"/>
  <c r="U145" i="5"/>
  <c r="W24" i="5"/>
  <c r="V13" i="5"/>
  <c r="U135" i="5"/>
  <c r="V23" i="5"/>
  <c r="X5" i="5"/>
  <c r="X130" i="5"/>
  <c r="V93" i="5"/>
  <c r="X147" i="5"/>
  <c r="V76" i="5"/>
  <c r="X42" i="5"/>
  <c r="V31" i="5"/>
  <c r="X119" i="5"/>
  <c r="U66" i="5"/>
  <c r="W111" i="5"/>
  <c r="W4" i="5"/>
  <c r="W120" i="5"/>
  <c r="U102" i="5"/>
  <c r="V110" i="5"/>
  <c r="U84" i="5"/>
  <c r="U147" i="5"/>
  <c r="V109" i="5"/>
  <c r="V105" i="5"/>
  <c r="U103" i="5"/>
  <c r="V98" i="5"/>
  <c r="W97" i="5"/>
  <c r="U95" i="5"/>
  <c r="V88" i="5"/>
  <c r="U85" i="5"/>
  <c r="W80" i="5"/>
  <c r="U78" i="5"/>
  <c r="V70" i="5"/>
  <c r="U68" i="5"/>
  <c r="W62" i="5"/>
  <c r="U60" i="5"/>
  <c r="W37" i="5"/>
  <c r="X35" i="5"/>
  <c r="W21" i="5"/>
  <c r="U18" i="5"/>
  <c r="V16" i="5"/>
  <c r="V8" i="5"/>
  <c r="X7" i="5"/>
  <c r="U154" i="5"/>
  <c r="W150" i="5"/>
  <c r="U148" i="5"/>
  <c r="V137" i="5"/>
  <c r="V135" i="5"/>
  <c r="X124" i="5"/>
  <c r="V119" i="5"/>
  <c r="W115" i="5"/>
  <c r="X109" i="5"/>
  <c r="X107" i="5"/>
  <c r="V103" i="5"/>
  <c r="X92" i="5"/>
  <c r="X90" i="5"/>
  <c r="V85" i="5"/>
  <c r="W75" i="5"/>
  <c r="X73" i="5"/>
  <c r="V68" i="5"/>
  <c r="W57" i="5"/>
  <c r="X54" i="5"/>
  <c r="U52" i="5"/>
  <c r="U45" i="5"/>
  <c r="V43" i="5"/>
  <c r="U33" i="5"/>
  <c r="U28" i="5"/>
  <c r="V26" i="5"/>
  <c r="X18" i="5"/>
  <c r="U16" i="5"/>
  <c r="W7" i="5"/>
  <c r="V5" i="5"/>
  <c r="U152" i="5"/>
  <c r="V150" i="5"/>
  <c r="V148" i="5"/>
  <c r="U133" i="5"/>
  <c r="V97" i="5"/>
  <c r="W95" i="5"/>
  <c r="U88" i="5"/>
  <c r="U82" i="5"/>
  <c r="V80" i="5"/>
  <c r="W78" i="5"/>
  <c r="U70" i="5"/>
  <c r="U64" i="5"/>
  <c r="V62" i="5"/>
  <c r="W60" i="5"/>
  <c r="W48" i="5"/>
  <c r="U43" i="5"/>
  <c r="U37" i="5"/>
  <c r="X36" i="5"/>
  <c r="W35" i="5"/>
  <c r="W30" i="5"/>
  <c r="U26" i="5"/>
  <c r="U21" i="5"/>
  <c r="X20" i="5"/>
  <c r="W18" i="5"/>
  <c r="X16" i="5"/>
  <c r="U9" i="5"/>
  <c r="V7" i="5"/>
  <c r="U5" i="5"/>
  <c r="V147" i="5"/>
  <c r="V146" i="5"/>
  <c r="X137" i="5"/>
  <c r="U129" i="5"/>
  <c r="U109" i="5"/>
  <c r="U105" i="5"/>
  <c r="V99" i="5"/>
  <c r="U144" i="5"/>
  <c r="U141" i="5"/>
  <c r="W137" i="5"/>
  <c r="U136" i="5"/>
  <c r="X129" i="5"/>
  <c r="U111" i="5"/>
  <c r="W109" i="5"/>
  <c r="X108" i="5"/>
  <c r="W107" i="5"/>
  <c r="X105" i="5"/>
  <c r="W102" i="5"/>
  <c r="U97" i="5"/>
  <c r="U92" i="5"/>
  <c r="X91" i="5"/>
  <c r="W90" i="5"/>
  <c r="X88" i="5"/>
  <c r="W84" i="5"/>
  <c r="U80" i="5"/>
  <c r="U75" i="5"/>
  <c r="X74" i="5"/>
  <c r="W73" i="5"/>
  <c r="X70" i="5"/>
  <c r="W66" i="5"/>
  <c r="U62" i="5"/>
  <c r="U57" i="5"/>
  <c r="X55" i="5"/>
  <c r="W54" i="5"/>
  <c r="U51" i="5"/>
  <c r="U48" i="5"/>
  <c r="V48" i="5"/>
  <c r="V42" i="5"/>
  <c r="U40" i="5"/>
  <c r="V35" i="5"/>
  <c r="W34" i="5"/>
  <c r="U32" i="5"/>
  <c r="U30" i="5"/>
  <c r="V30" i="5"/>
  <c r="V25" i="5"/>
  <c r="U23" i="5"/>
  <c r="V18" i="5"/>
  <c r="X17" i="5"/>
  <c r="V14" i="5"/>
  <c r="V11" i="5"/>
  <c r="W11" i="5"/>
  <c r="U7" i="5"/>
  <c r="W5" i="5"/>
  <c r="W154" i="5"/>
  <c r="U153" i="5"/>
  <c r="V138" i="5"/>
  <c r="V102" i="5"/>
  <c r="U77" i="5"/>
  <c r="W71" i="5"/>
  <c r="U69" i="5"/>
  <c r="V66" i="5"/>
  <c r="V61" i="5"/>
  <c r="U59" i="5"/>
  <c r="W53" i="5"/>
  <c r="W46" i="5"/>
  <c r="X44" i="5"/>
  <c r="W29" i="5"/>
  <c r="X27" i="5"/>
  <c r="W17" i="5"/>
  <c r="U14" i="5"/>
  <c r="W6" i="5"/>
  <c r="V152" i="5"/>
  <c r="V151" i="5"/>
  <c r="V149" i="5"/>
  <c r="X140" i="5"/>
  <c r="W127" i="5"/>
  <c r="U94" i="5"/>
  <c r="U86" i="5"/>
  <c r="V84" i="5"/>
  <c r="V79" i="5"/>
  <c r="U146" i="5"/>
  <c r="W118" i="5"/>
  <c r="X118" i="5"/>
  <c r="X100" i="5"/>
  <c r="X98" i="5"/>
  <c r="V94" i="5"/>
  <c r="X83" i="5"/>
  <c r="X81" i="5"/>
  <c r="V77" i="5"/>
  <c r="W65" i="5"/>
  <c r="X63" i="5"/>
  <c r="V59" i="5"/>
  <c r="U42" i="5"/>
  <c r="U36" i="5"/>
  <c r="V34" i="5"/>
  <c r="U25" i="5"/>
  <c r="U20" i="5"/>
  <c r="V17" i="5"/>
  <c r="W14" i="5"/>
  <c r="W10" i="5"/>
  <c r="U8" i="5"/>
  <c r="V6" i="5"/>
  <c r="X152" i="5"/>
  <c r="U149" i="5"/>
  <c r="V107" i="5"/>
  <c r="U104" i="5"/>
  <c r="V90" i="5"/>
  <c r="V144" i="5"/>
  <c r="W136" i="5"/>
  <c r="X127" i="5"/>
  <c r="U120" i="5"/>
  <c r="U110" i="5"/>
  <c r="V108" i="5"/>
  <c r="V106" i="5"/>
  <c r="W104" i="5"/>
  <c r="U96" i="5"/>
  <c r="U91" i="5"/>
  <c r="V89" i="5"/>
  <c r="W86" i="5"/>
  <c r="U79" i="5"/>
  <c r="U74" i="5"/>
  <c r="V71" i="5"/>
  <c r="W69" i="5"/>
  <c r="U61" i="5"/>
  <c r="U55" i="5"/>
  <c r="V53" i="5"/>
  <c r="U46" i="5"/>
  <c r="X45" i="5"/>
  <c r="W44" i="5"/>
  <c r="W39" i="5"/>
  <c r="U34" i="5"/>
  <c r="U29" i="5"/>
  <c r="X28" i="5"/>
  <c r="W27" i="5"/>
  <c r="X25" i="5"/>
  <c r="W22" i="5"/>
  <c r="U17" i="5"/>
  <c r="X8" i="5"/>
  <c r="U6" i="5"/>
  <c r="X4" i="5"/>
  <c r="V153" i="5"/>
  <c r="W149" i="5"/>
  <c r="V124" i="5"/>
  <c r="V114" i="5"/>
  <c r="W106" i="5"/>
  <c r="V100" i="5"/>
  <c r="V96" i="5"/>
  <c r="W89" i="5"/>
  <c r="X141" i="5"/>
  <c r="X138" i="5"/>
  <c r="U126" i="5"/>
  <c r="X121" i="5"/>
  <c r="U112" i="5"/>
  <c r="U106" i="5"/>
  <c r="U100" i="5"/>
  <c r="X99" i="5"/>
  <c r="W98" i="5"/>
  <c r="X96" i="5"/>
  <c r="W93" i="5"/>
  <c r="U89" i="5"/>
  <c r="U83" i="5"/>
  <c r="X82" i="5"/>
  <c r="W81" i="5"/>
  <c r="X79" i="5"/>
  <c r="W76" i="5"/>
  <c r="U71" i="5"/>
  <c r="U65" i="5"/>
  <c r="X64" i="5"/>
  <c r="W63" i="5"/>
  <c r="X61" i="5"/>
  <c r="W58" i="5"/>
  <c r="U53" i="5"/>
  <c r="V52" i="5"/>
  <c r="U49" i="5"/>
  <c r="V44" i="5"/>
  <c r="W43" i="5"/>
  <c r="U41" i="5"/>
  <c r="V39" i="5"/>
  <c r="V33" i="5"/>
  <c r="U31" i="5"/>
  <c r="V27" i="5"/>
  <c r="W26" i="5"/>
  <c r="U24" i="5"/>
  <c r="V22" i="5"/>
  <c r="W16" i="5"/>
  <c r="U13" i="5"/>
  <c r="U10" i="5"/>
  <c r="X9" i="5"/>
  <c r="W8" i="5"/>
  <c r="X6" i="5"/>
  <c r="U4" i="5"/>
  <c r="W151" i="5"/>
  <c r="X153" i="5"/>
  <c r="W152" i="5"/>
  <c r="U150" i="5"/>
  <c r="X154" i="5"/>
  <c r="W153" i="5"/>
  <c r="U151" i="5"/>
  <c r="V154" i="5"/>
  <c r="X148" i="5"/>
  <c r="W147" i="5"/>
  <c r="X149" i="5"/>
  <c r="W148" i="5"/>
  <c r="X151" i="5"/>
  <c r="X134" i="5"/>
  <c r="V131" i="5"/>
  <c r="W131" i="5"/>
  <c r="X131" i="5"/>
  <c r="U127" i="5"/>
  <c r="X125" i="5"/>
  <c r="U125" i="5"/>
  <c r="W125" i="5"/>
  <c r="X116" i="5"/>
  <c r="U116" i="5"/>
  <c r="W146" i="5"/>
  <c r="W142" i="5"/>
  <c r="X142" i="5"/>
  <c r="U122" i="5"/>
  <c r="X146" i="5"/>
  <c r="U137" i="5"/>
  <c r="X135" i="5"/>
  <c r="W135" i="5"/>
  <c r="V127" i="5"/>
  <c r="V125" i="5"/>
  <c r="W124" i="5"/>
  <c r="W121" i="5"/>
  <c r="U114" i="5"/>
  <c r="V142" i="5"/>
  <c r="W138" i="5"/>
  <c r="U138" i="5"/>
  <c r="W134" i="5"/>
  <c r="U131" i="5"/>
  <c r="V129" i="5"/>
  <c r="W123" i="5"/>
  <c r="U121" i="5"/>
  <c r="X117" i="5"/>
  <c r="U117" i="5"/>
  <c r="W117" i="5"/>
  <c r="W116" i="5"/>
  <c r="W112" i="5"/>
  <c r="U142" i="5"/>
  <c r="V134" i="5"/>
  <c r="V116" i="5"/>
  <c r="X144" i="5"/>
  <c r="W133" i="5"/>
  <c r="X133" i="5"/>
  <c r="W130" i="5"/>
  <c r="W129" i="5"/>
  <c r="W132" i="5" s="1"/>
  <c r="P8" i="4" s="1"/>
  <c r="V123" i="5"/>
  <c r="U140" i="5"/>
  <c r="V140" i="5"/>
  <c r="V145" i="5"/>
  <c r="X145" i="5"/>
  <c r="W145" i="5"/>
  <c r="V141" i="5"/>
  <c r="W141" i="5"/>
  <c r="W140" i="5"/>
  <c r="W143" i="5" s="1"/>
  <c r="R8" i="4" s="1"/>
  <c r="V136" i="5"/>
  <c r="X136" i="5"/>
  <c r="U134" i="5"/>
  <c r="U130" i="5"/>
  <c r="V126" i="5"/>
  <c r="X126" i="5"/>
  <c r="U123" i="5"/>
  <c r="X122" i="5"/>
  <c r="V115" i="5"/>
  <c r="X112" i="5"/>
  <c r="U119" i="5"/>
  <c r="W119" i="5"/>
  <c r="W144" i="5"/>
  <c r="V133" i="5"/>
  <c r="V122" i="5"/>
  <c r="V120" i="5"/>
  <c r="X120" i="5"/>
  <c r="V118" i="5"/>
  <c r="U115" i="5"/>
  <c r="X114" i="5"/>
  <c r="V111" i="5"/>
  <c r="W108" i="5"/>
  <c r="W99" i="5"/>
  <c r="W91" i="5"/>
  <c r="W82" i="5"/>
  <c r="V81" i="5"/>
  <c r="X75" i="5"/>
  <c r="W74" i="5"/>
  <c r="V73" i="5"/>
  <c r="X65" i="5"/>
  <c r="W64" i="5"/>
  <c r="V63" i="5"/>
  <c r="X57" i="5"/>
  <c r="W55" i="5"/>
  <c r="V54" i="5"/>
  <c r="X46" i="5"/>
  <c r="W45" i="5"/>
  <c r="X37" i="5"/>
  <c r="W36" i="5"/>
  <c r="X29" i="5"/>
  <c r="W28" i="5"/>
  <c r="X21" i="5"/>
  <c r="W20" i="5"/>
  <c r="X10" i="5"/>
  <c r="W9" i="5"/>
  <c r="X110" i="5"/>
  <c r="U107" i="5"/>
  <c r="X102" i="5"/>
  <c r="W100" i="5"/>
  <c r="U98" i="5"/>
  <c r="X93" i="5"/>
  <c r="W92" i="5"/>
  <c r="V91" i="5"/>
  <c r="U90" i="5"/>
  <c r="X84" i="5"/>
  <c r="W83" i="5"/>
  <c r="V82" i="5"/>
  <c r="U81" i="5"/>
  <c r="V74" i="5"/>
  <c r="U73" i="5"/>
  <c r="X66" i="5"/>
  <c r="V64" i="5"/>
  <c r="U63" i="5"/>
  <c r="X58" i="5"/>
  <c r="V55" i="5"/>
  <c r="U54" i="5"/>
  <c r="X48" i="5"/>
  <c r="V45" i="5"/>
  <c r="U44" i="5"/>
  <c r="X39" i="5"/>
  <c r="V36" i="5"/>
  <c r="U35" i="5"/>
  <c r="X30" i="5"/>
  <c r="V28" i="5"/>
  <c r="U27" i="5"/>
  <c r="X22" i="5"/>
  <c r="V20" i="5"/>
  <c r="X11" i="5"/>
  <c r="V9" i="5"/>
  <c r="X111" i="5"/>
  <c r="W110" i="5"/>
  <c r="U108" i="5"/>
  <c r="X103" i="5"/>
  <c r="U99" i="5"/>
  <c r="X94" i="5"/>
  <c r="V92" i="5"/>
  <c r="X85" i="5"/>
  <c r="V83" i="5"/>
  <c r="X77" i="5"/>
  <c r="V75" i="5"/>
  <c r="X68" i="5"/>
  <c r="V65" i="5"/>
  <c r="X59" i="5"/>
  <c r="V57" i="5"/>
  <c r="X49" i="5"/>
  <c r="V46" i="5"/>
  <c r="X40" i="5"/>
  <c r="V37" i="5"/>
  <c r="X31" i="5"/>
  <c r="V29" i="5"/>
  <c r="X23" i="5"/>
  <c r="V21" i="5"/>
  <c r="X13" i="5"/>
  <c r="V10" i="5"/>
  <c r="X104" i="5"/>
  <c r="W103" i="5"/>
  <c r="X95" i="5"/>
  <c r="W94" i="5"/>
  <c r="X86" i="5"/>
  <c r="W85" i="5"/>
  <c r="X78" i="5"/>
  <c r="W77" i="5"/>
  <c r="X69" i="5"/>
  <c r="W68" i="5"/>
  <c r="X60" i="5"/>
  <c r="W59" i="5"/>
  <c r="X51" i="5"/>
  <c r="W49" i="5"/>
  <c r="X41" i="5"/>
  <c r="W40" i="5"/>
  <c r="X32" i="5"/>
  <c r="W31" i="5"/>
  <c r="X24" i="5"/>
  <c r="W23" i="5"/>
  <c r="X14" i="5"/>
  <c r="W13" i="5"/>
  <c r="X52" i="5"/>
  <c r="V130" i="5"/>
  <c r="X123" i="5"/>
  <c r="W122" i="5"/>
  <c r="V121" i="5"/>
  <c r="X115" i="5"/>
  <c r="W114" i="5"/>
  <c r="V112" i="5"/>
  <c r="X106" i="5"/>
  <c r="W105" i="5"/>
  <c r="V104" i="5"/>
  <c r="X97" i="5"/>
  <c r="W96" i="5"/>
  <c r="V95" i="5"/>
  <c r="X89" i="5"/>
  <c r="W88" i="5"/>
  <c r="V86" i="5"/>
  <c r="X80" i="5"/>
  <c r="W79" i="5"/>
  <c r="V78" i="5"/>
  <c r="X71" i="5"/>
  <c r="W70" i="5"/>
  <c r="V69" i="5"/>
  <c r="X62" i="5"/>
  <c r="W61" i="5"/>
  <c r="V60" i="5"/>
  <c r="X53" i="5"/>
  <c r="W52" i="5"/>
  <c r="V51" i="5"/>
  <c r="X43" i="5"/>
  <c r="W42" i="5"/>
  <c r="V41" i="5"/>
  <c r="X34" i="5"/>
  <c r="W33" i="5"/>
  <c r="V32" i="5"/>
  <c r="X26" i="5"/>
  <c r="W25" i="5"/>
  <c r="V24" i="5"/>
  <c r="X3" i="5"/>
  <c r="U3" i="5"/>
  <c r="W3" i="5"/>
  <c r="V3" i="5"/>
  <c r="U15" i="5" l="1"/>
  <c r="D6" i="4" s="1"/>
  <c r="X15" i="5"/>
  <c r="D11" i="4" s="1"/>
  <c r="Y43" i="5"/>
  <c r="X50" i="5"/>
  <c r="H11" i="4" s="1"/>
  <c r="U50" i="5"/>
  <c r="H6" i="4" s="1"/>
  <c r="AT56" i="5"/>
  <c r="I10" i="4" s="1"/>
  <c r="AS19" i="5"/>
  <c r="E9" i="4" s="1"/>
  <c r="AT50" i="5"/>
  <c r="H10" i="4" s="1"/>
  <c r="AS143" i="5"/>
  <c r="R9" i="4" s="1"/>
  <c r="AT47" i="5"/>
  <c r="G10" i="4" s="1"/>
  <c r="AS38" i="5"/>
  <c r="F9" i="4" s="1"/>
  <c r="AT155" i="5"/>
  <c r="S10" i="4" s="1"/>
  <c r="AT19" i="5"/>
  <c r="E10" i="4" s="1"/>
  <c r="AT139" i="5"/>
  <c r="Q10" i="4" s="1"/>
  <c r="AS50" i="5"/>
  <c r="H9" i="4" s="1"/>
  <c r="AS128" i="5"/>
  <c r="O9" i="4" s="1"/>
  <c r="AS87" i="5"/>
  <c r="L9" i="4" s="1"/>
  <c r="AS139" i="5"/>
  <c r="Q9" i="4" s="1"/>
  <c r="AT132" i="5"/>
  <c r="P10" i="4" s="1"/>
  <c r="AS101" i="5"/>
  <c r="M9" i="4" s="1"/>
  <c r="AS56" i="5"/>
  <c r="I9" i="4" s="1"/>
  <c r="AS47" i="5"/>
  <c r="G9" i="4" s="1"/>
  <c r="AT101" i="5"/>
  <c r="M10" i="4" s="1"/>
  <c r="AS113" i="5"/>
  <c r="N9" i="4" s="1"/>
  <c r="AT38" i="5"/>
  <c r="F10" i="4" s="1"/>
  <c r="AT113" i="5"/>
  <c r="N10" i="4" s="1"/>
  <c r="AS67" i="5"/>
  <c r="J9" i="4" s="1"/>
  <c r="AT67" i="5"/>
  <c r="J10" i="4" s="1"/>
  <c r="AS155" i="5"/>
  <c r="S9" i="4" s="1"/>
  <c r="AT128" i="5"/>
  <c r="O10" i="4" s="1"/>
  <c r="AT72" i="5"/>
  <c r="K10" i="4" s="1"/>
  <c r="AS72" i="5"/>
  <c r="K9" i="4" s="1"/>
  <c r="AT15" i="5"/>
  <c r="D10" i="4" s="1"/>
  <c r="AT87" i="5"/>
  <c r="L10" i="4" s="1"/>
  <c r="U155" i="5"/>
  <c r="S6" i="4" s="1"/>
  <c r="V155" i="5"/>
  <c r="S7" i="4" s="1"/>
  <c r="W155" i="5"/>
  <c r="S8" i="4" s="1"/>
  <c r="U143" i="5"/>
  <c r="R6" i="4" s="1"/>
  <c r="X143" i="5"/>
  <c r="R11" i="4" s="1"/>
  <c r="V143" i="5"/>
  <c r="R7" i="4" s="1"/>
  <c r="W139" i="5"/>
  <c r="Q8" i="4" s="1"/>
  <c r="U139" i="5"/>
  <c r="Q6" i="4" s="1"/>
  <c r="V139" i="5"/>
  <c r="Q7" i="4" s="1"/>
  <c r="X139" i="5"/>
  <c r="Q11" i="4" s="1"/>
  <c r="X132" i="5"/>
  <c r="P11" i="4" s="1"/>
  <c r="V132" i="5"/>
  <c r="P7" i="4" s="1"/>
  <c r="U132" i="5"/>
  <c r="P6" i="4" s="1"/>
  <c r="W128" i="5"/>
  <c r="O8" i="4" s="1"/>
  <c r="X128" i="5"/>
  <c r="O11" i="4" s="1"/>
  <c r="V128" i="5"/>
  <c r="O7" i="4" s="1"/>
  <c r="U128" i="5"/>
  <c r="O6" i="4" s="1"/>
  <c r="W113" i="5"/>
  <c r="N8" i="4" s="1"/>
  <c r="X113" i="5"/>
  <c r="N11" i="4" s="1"/>
  <c r="V113" i="5"/>
  <c r="N7" i="4" s="1"/>
  <c r="U113" i="5"/>
  <c r="N6" i="4" s="1"/>
  <c r="U101" i="5"/>
  <c r="M6" i="4" s="1"/>
  <c r="V101" i="5"/>
  <c r="M7" i="4" s="1"/>
  <c r="X101" i="5"/>
  <c r="M11" i="4" s="1"/>
  <c r="W101" i="5"/>
  <c r="M8" i="4" s="1"/>
  <c r="U87" i="5"/>
  <c r="L6" i="4" s="1"/>
  <c r="X87" i="5"/>
  <c r="L11" i="4" s="1"/>
  <c r="W87" i="5"/>
  <c r="L8" i="4" s="1"/>
  <c r="V87" i="5"/>
  <c r="L7" i="4" s="1"/>
  <c r="V72" i="5"/>
  <c r="K7" i="4" s="1"/>
  <c r="X72" i="5"/>
  <c r="K11" i="4" s="1"/>
  <c r="W72" i="5"/>
  <c r="K8" i="4" s="1"/>
  <c r="U72" i="5"/>
  <c r="K6" i="4" s="1"/>
  <c r="X67" i="5"/>
  <c r="J11" i="4" s="1"/>
  <c r="V67" i="5"/>
  <c r="J7" i="4" s="1"/>
  <c r="W67" i="5"/>
  <c r="J8" i="4" s="1"/>
  <c r="U67" i="5"/>
  <c r="J6" i="4" s="1"/>
  <c r="U56" i="5"/>
  <c r="I6" i="4" s="1"/>
  <c r="X56" i="5"/>
  <c r="I11" i="4" s="1"/>
  <c r="V56" i="5"/>
  <c r="I7" i="4" s="1"/>
  <c r="W56" i="5"/>
  <c r="I8" i="4" s="1"/>
  <c r="V50" i="5"/>
  <c r="H7" i="4" s="1"/>
  <c r="W50" i="5"/>
  <c r="H8" i="4" s="1"/>
  <c r="V47" i="5"/>
  <c r="G7" i="4" s="1"/>
  <c r="U47" i="5"/>
  <c r="G6" i="4" s="1"/>
  <c r="W47" i="5"/>
  <c r="G8" i="4" s="1"/>
  <c r="X47" i="5"/>
  <c r="G11" i="4" s="1"/>
  <c r="W38" i="5"/>
  <c r="F8" i="4" s="1"/>
  <c r="U19" i="5"/>
  <c r="E6" i="4" s="1"/>
  <c r="W19" i="5"/>
  <c r="E8" i="4" s="1"/>
  <c r="U38" i="5"/>
  <c r="F6" i="4" s="1"/>
  <c r="V38" i="5"/>
  <c r="F7" i="4" s="1"/>
  <c r="X38" i="5"/>
  <c r="F11" i="4" s="1"/>
  <c r="X19" i="5"/>
  <c r="E11" i="4" s="1"/>
  <c r="V19" i="5"/>
  <c r="E7" i="4" s="1"/>
  <c r="V15" i="5"/>
  <c r="D7" i="4" s="1"/>
  <c r="W15" i="5"/>
  <c r="D8" i="4" s="1"/>
  <c r="AT12" i="5"/>
  <c r="C10" i="4" s="1"/>
  <c r="AS12" i="5"/>
  <c r="C9" i="4" s="1"/>
  <c r="U12" i="5"/>
  <c r="C6" i="4" s="1"/>
  <c r="V12" i="5"/>
  <c r="C7" i="4" s="1"/>
  <c r="W12" i="5"/>
  <c r="C8" i="4" s="1"/>
  <c r="X12" i="5"/>
  <c r="C11" i="4" s="1"/>
  <c r="X155" i="5"/>
  <c r="S11" i="4" s="1"/>
  <c r="Y62" i="5"/>
  <c r="Y97" i="5"/>
  <c r="Y80" i="5"/>
  <c r="Y124" i="5"/>
  <c r="Y7" i="5"/>
  <c r="Y48" i="5"/>
  <c r="Y74" i="5"/>
  <c r="Y93" i="5"/>
  <c r="Y135" i="5"/>
  <c r="Y58" i="5"/>
  <c r="Y92" i="5"/>
  <c r="Y45" i="5"/>
  <c r="Y68" i="5"/>
  <c r="Y26" i="5"/>
  <c r="Y40" i="5"/>
  <c r="Y30" i="5"/>
  <c r="Y4" i="5"/>
  <c r="Y150" i="5"/>
  <c r="Y129" i="5"/>
  <c r="Y76" i="5"/>
  <c r="Y133" i="5"/>
  <c r="Y147" i="5"/>
  <c r="Y75" i="5"/>
  <c r="Y103" i="5"/>
  <c r="Y32" i="5"/>
  <c r="Y119" i="5"/>
  <c r="Y148" i="5"/>
  <c r="Y23" i="5"/>
  <c r="Y85" i="5"/>
  <c r="Y33" i="5"/>
  <c r="Y149" i="5"/>
  <c r="Y137" i="5"/>
  <c r="Y100" i="5"/>
  <c r="Y17" i="5"/>
  <c r="Y79" i="5"/>
  <c r="Y108" i="5"/>
  <c r="Y77" i="5"/>
  <c r="Y35" i="5"/>
  <c r="Y20" i="5"/>
  <c r="Y90" i="5"/>
  <c r="Y110" i="5"/>
  <c r="Y82" i="5"/>
  <c r="Y118" i="5"/>
  <c r="Y152" i="5"/>
  <c r="Y18" i="5"/>
  <c r="Y106" i="5"/>
  <c r="Y13" i="5"/>
  <c r="Y102" i="5"/>
  <c r="Y6" i="5"/>
  <c r="Y11" i="5"/>
  <c r="Y39" i="5"/>
  <c r="Y64" i="5"/>
  <c r="Y107" i="5"/>
  <c r="Y146" i="5"/>
  <c r="Y8" i="5"/>
  <c r="Y70" i="5"/>
  <c r="Y53" i="5"/>
  <c r="Y55" i="5"/>
  <c r="Y98" i="5"/>
  <c r="Y61" i="5"/>
  <c r="Y29" i="5"/>
  <c r="Y99" i="5"/>
  <c r="Y91" i="5"/>
  <c r="Y141" i="5"/>
  <c r="Y112" i="5"/>
  <c r="Y51" i="5"/>
  <c r="Y71" i="5"/>
  <c r="Y121" i="5"/>
  <c r="Y31" i="5"/>
  <c r="Y27" i="5"/>
  <c r="Y78" i="5"/>
  <c r="Y37" i="5"/>
  <c r="Y28" i="5"/>
  <c r="Y69" i="5"/>
  <c r="Y89" i="5"/>
  <c r="Y14" i="5"/>
  <c r="Y59" i="5"/>
  <c r="Y94" i="5"/>
  <c r="Y44" i="5"/>
  <c r="Y66" i="5"/>
  <c r="Y154" i="5"/>
  <c r="Y151" i="5"/>
  <c r="Y42" i="5"/>
  <c r="Y104" i="5"/>
  <c r="Y130" i="5"/>
  <c r="Y83" i="5"/>
  <c r="Y34" i="5"/>
  <c r="Y52" i="5"/>
  <c r="Y49" i="5"/>
  <c r="Y9" i="5"/>
  <c r="Y36" i="5"/>
  <c r="Y144" i="5"/>
  <c r="Y153" i="5"/>
  <c r="Y41" i="5"/>
  <c r="Y57" i="5"/>
  <c r="Y84" i="5"/>
  <c r="Y116" i="5"/>
  <c r="Y24" i="5"/>
  <c r="Y95" i="5"/>
  <c r="Y65" i="5"/>
  <c r="Y22" i="5"/>
  <c r="Y134" i="5"/>
  <c r="Y88" i="5"/>
  <c r="Y114" i="5"/>
  <c r="Y60" i="5"/>
  <c r="Y10" i="5"/>
  <c r="Y46" i="5"/>
  <c r="Y25" i="5"/>
  <c r="Y16" i="5"/>
  <c r="Y136" i="5"/>
  <c r="Y117" i="5"/>
  <c r="Y138" i="5"/>
  <c r="Y5" i="5"/>
  <c r="Y105" i="5"/>
  <c r="Y21" i="5"/>
  <c r="Y127" i="5"/>
  <c r="Y96" i="5"/>
  <c r="Y109" i="5"/>
  <c r="Y73" i="5"/>
  <c r="Y54" i="5"/>
  <c r="Y120" i="5"/>
  <c r="Y126" i="5"/>
  <c r="Y123" i="5"/>
  <c r="Y131" i="5"/>
  <c r="Y81" i="5"/>
  <c r="Y122" i="5"/>
  <c r="Y142" i="5"/>
  <c r="Y145" i="5"/>
  <c r="Y86" i="5"/>
  <c r="Y63" i="5"/>
  <c r="Y111" i="5"/>
  <c r="Y115" i="5"/>
  <c r="Y140" i="5"/>
  <c r="Y125" i="5"/>
  <c r="F159" i="5"/>
  <c r="Q159" i="5"/>
  <c r="S159" i="5"/>
  <c r="I159" i="5"/>
  <c r="M159" i="5"/>
  <c r="T159" i="5"/>
  <c r="O159" i="5"/>
  <c r="N159" i="5"/>
  <c r="K159" i="5"/>
  <c r="R159" i="5"/>
  <c r="J159" i="5"/>
  <c r="P159" i="5"/>
  <c r="H159" i="5"/>
  <c r="G159" i="5"/>
  <c r="L159" i="5"/>
  <c r="Y3" i="5"/>
  <c r="B16" i="4" s="1"/>
  <c r="K6" i="22" l="1"/>
  <c r="J6" i="22"/>
  <c r="K10" i="22"/>
  <c r="J10" i="22"/>
  <c r="K20" i="22"/>
  <c r="J20" i="22"/>
  <c r="K13" i="22"/>
  <c r="J13" i="22"/>
  <c r="K21" i="22"/>
  <c r="J21" i="22"/>
  <c r="K14" i="22"/>
  <c r="J14" i="22"/>
  <c r="K15" i="22"/>
  <c r="J15" i="22"/>
  <c r="K12" i="22"/>
  <c r="J12" i="22"/>
  <c r="J8" i="22"/>
  <c r="K8" i="22"/>
  <c r="K19" i="22"/>
  <c r="J19" i="22"/>
  <c r="K9" i="22"/>
  <c r="J9" i="22"/>
  <c r="K18" i="22"/>
  <c r="J18" i="22"/>
  <c r="K7" i="22"/>
  <c r="J7" i="22"/>
  <c r="J11" i="22"/>
  <c r="K11" i="22"/>
  <c r="U10" i="4"/>
  <c r="U9" i="4"/>
  <c r="K17" i="22"/>
  <c r="J17" i="22"/>
  <c r="K16" i="22"/>
  <c r="J16" i="22"/>
  <c r="K5" i="22"/>
  <c r="J5" i="22"/>
  <c r="U8" i="4"/>
  <c r="U6" i="4"/>
  <c r="U7" i="4"/>
  <c r="C10" i="22"/>
  <c r="B10" i="22"/>
  <c r="U11" i="4"/>
  <c r="B13" i="4" s="1"/>
  <c r="C9" i="22"/>
  <c r="B9" i="22"/>
  <c r="D9" i="22" s="1"/>
  <c r="F18" i="22"/>
  <c r="F19" i="22"/>
  <c r="F6" i="22"/>
  <c r="F7" i="22"/>
  <c r="F8" i="22"/>
  <c r="F9" i="22"/>
  <c r="F10" i="22"/>
  <c r="F11" i="22"/>
  <c r="F12" i="22"/>
  <c r="F13" i="22"/>
  <c r="F14" i="22"/>
  <c r="F15" i="22"/>
  <c r="F16" i="22"/>
  <c r="F17" i="22"/>
  <c r="F5" i="22"/>
  <c r="D10" i="22" l="1"/>
  <c r="L19" i="22"/>
  <c r="M19" i="22" s="1"/>
  <c r="L21" i="22"/>
  <c r="M21" i="22" s="1"/>
  <c r="L20" i="22"/>
  <c r="M20" i="22" s="1"/>
  <c r="L18" i="22"/>
  <c r="M18" i="22" s="1"/>
  <c r="D4" i="6"/>
  <c r="C4" i="6"/>
  <c r="A4" i="6"/>
  <c r="A2" i="6"/>
  <c r="A1" i="6"/>
  <c r="A1" i="4"/>
  <c r="A1" i="3"/>
  <c r="G17" i="22" l="1"/>
  <c r="G16" i="22"/>
  <c r="G14" i="22"/>
  <c r="G11" i="22"/>
  <c r="G7" i="22"/>
  <c r="G6" i="22"/>
  <c r="G19" i="22"/>
  <c r="G12" i="22"/>
  <c r="G13" i="22"/>
  <c r="G9" i="22"/>
  <c r="G8" i="22"/>
  <c r="G5" i="22"/>
  <c r="G15" i="22"/>
  <c r="G18" i="22"/>
  <c r="G10" i="22"/>
  <c r="G21" i="22" l="1"/>
  <c r="G22" i="22"/>
  <c r="G23" i="22"/>
  <c r="L10" i="22" l="1"/>
  <c r="M10" i="22" s="1"/>
  <c r="L7" i="22"/>
  <c r="M7" i="22" s="1"/>
  <c r="L12" i="22"/>
  <c r="N13" i="22" s="1"/>
  <c r="L6" i="22"/>
  <c r="M6" i="22" s="1"/>
  <c r="L8" i="22"/>
  <c r="M8" i="22" s="1"/>
  <c r="L11" i="22"/>
  <c r="M11" i="22" s="1"/>
  <c r="L5" i="22"/>
  <c r="M5" i="22" s="1"/>
  <c r="L9" i="22"/>
  <c r="L13" i="22"/>
  <c r="M13" i="22" s="1"/>
  <c r="L16" i="22"/>
  <c r="M16" i="22" s="1"/>
  <c r="L17" i="22"/>
  <c r="M17" i="22" s="1"/>
  <c r="L14" i="22"/>
  <c r="M14" i="22" s="1"/>
  <c r="L15" i="22"/>
  <c r="M15" i="22" s="1"/>
  <c r="A4" i="22"/>
  <c r="N11" i="22" l="1"/>
  <c r="M12" i="22"/>
  <c r="N16" i="22"/>
  <c r="N14" i="22"/>
  <c r="N6" i="22"/>
  <c r="N7" i="22"/>
  <c r="N9" i="22"/>
  <c r="N10" i="22"/>
  <c r="M9" i="22"/>
  <c r="N5" i="22"/>
  <c r="N12" i="22"/>
  <c r="N17" i="22"/>
  <c r="N18" i="22"/>
  <c r="N15" i="22"/>
</calcChain>
</file>

<file path=xl/sharedStrings.xml><?xml version="1.0" encoding="utf-8"?>
<sst xmlns="http://schemas.openxmlformats.org/spreadsheetml/2006/main" count="4945" uniqueCount="382">
  <si>
    <t>Échantillon évalué</t>
  </si>
  <si>
    <t>Contexte : Visite initiale</t>
  </si>
  <si>
    <t>Site :</t>
  </si>
  <si>
    <t>N° page</t>
  </si>
  <si>
    <t>Titre de la page</t>
  </si>
  <si>
    <t>URL</t>
  </si>
  <si>
    <t>P01</t>
  </si>
  <si>
    <t>Accueil</t>
  </si>
  <si>
    <t>P02</t>
  </si>
  <si>
    <t>P03</t>
  </si>
  <si>
    <t>Contact</t>
  </si>
  <si>
    <t>P04</t>
  </si>
  <si>
    <t>Accessibilité</t>
  </si>
  <si>
    <t>P05</t>
  </si>
  <si>
    <t>P06</t>
  </si>
  <si>
    <t>P07</t>
  </si>
  <si>
    <t>Plan du site</t>
  </si>
  <si>
    <t>P08</t>
  </si>
  <si>
    <t>P09</t>
  </si>
  <si>
    <t>P10</t>
  </si>
  <si>
    <t>P11</t>
  </si>
  <si>
    <t>P12</t>
  </si>
  <si>
    <t>P13</t>
  </si>
  <si>
    <t>P14</t>
  </si>
  <si>
    <t>P15</t>
  </si>
  <si>
    <t>Thématique</t>
  </si>
  <si>
    <t>Critère</t>
  </si>
  <si>
    <t>Recommandation</t>
  </si>
  <si>
    <t>IMAGES</t>
  </si>
  <si>
    <t>1.1</t>
  </si>
  <si>
    <t>1.2</t>
  </si>
  <si>
    <t>1.3</t>
  </si>
  <si>
    <t>Pour chaque image porteuse d'information ayant une alternative textuelle, cette alternative est-elle pertinente (hors cas particuliers) ?</t>
  </si>
  <si>
    <t>1.4</t>
  </si>
  <si>
    <t>1.5</t>
  </si>
  <si>
    <t>1.6</t>
  </si>
  <si>
    <t>1.7</t>
  </si>
  <si>
    <t>1.8</t>
  </si>
  <si>
    <t>1.9</t>
  </si>
  <si>
    <t>CADRES</t>
  </si>
  <si>
    <t>2.1</t>
  </si>
  <si>
    <t>2.2</t>
  </si>
  <si>
    <t>COULEURS</t>
  </si>
  <si>
    <t>3.1</t>
  </si>
  <si>
    <t>3.2</t>
  </si>
  <si>
    <t>3.3</t>
  </si>
  <si>
    <t>MULTIMÉDIA</t>
  </si>
  <si>
    <t>4.1</t>
  </si>
  <si>
    <t>4.2</t>
  </si>
  <si>
    <t>4.3</t>
  </si>
  <si>
    <t>4.4</t>
  </si>
  <si>
    <t>4.5</t>
  </si>
  <si>
    <t>4.6</t>
  </si>
  <si>
    <t>4.7</t>
  </si>
  <si>
    <t>4.8</t>
  </si>
  <si>
    <t>4.9</t>
  </si>
  <si>
    <t>4.10</t>
  </si>
  <si>
    <t>4.11</t>
  </si>
  <si>
    <t>4.12</t>
  </si>
  <si>
    <t>4.13</t>
  </si>
  <si>
    <t>TABLEAUX</t>
  </si>
  <si>
    <t>5.1</t>
  </si>
  <si>
    <t>5.2</t>
  </si>
  <si>
    <t>5.3</t>
  </si>
  <si>
    <t>5.4</t>
  </si>
  <si>
    <t>5.5</t>
  </si>
  <si>
    <t>5.6</t>
  </si>
  <si>
    <t>5.7</t>
  </si>
  <si>
    <t>5.8</t>
  </si>
  <si>
    <t>LIENS</t>
  </si>
  <si>
    <t>6.1</t>
  </si>
  <si>
    <t>6.2</t>
  </si>
  <si>
    <t>SCRIPTS</t>
  </si>
  <si>
    <t>7.1</t>
  </si>
  <si>
    <t>7.2</t>
  </si>
  <si>
    <t>7.3</t>
  </si>
  <si>
    <t>7.4</t>
  </si>
  <si>
    <t>7.5</t>
  </si>
  <si>
    <t>ÉLÉMENTS OBLIGATOIRES</t>
  </si>
  <si>
    <t>8.1</t>
  </si>
  <si>
    <t>8.2</t>
  </si>
  <si>
    <t>8.3</t>
  </si>
  <si>
    <t>8.4</t>
  </si>
  <si>
    <t>8.5</t>
  </si>
  <si>
    <t>8.6</t>
  </si>
  <si>
    <t>8.7</t>
  </si>
  <si>
    <t>8.8</t>
  </si>
  <si>
    <t>8.9</t>
  </si>
  <si>
    <t>8.10</t>
  </si>
  <si>
    <t>STRUCTURATION</t>
  </si>
  <si>
    <t>9.1</t>
  </si>
  <si>
    <t>9.2</t>
  </si>
  <si>
    <t>9.3</t>
  </si>
  <si>
    <t>9.4</t>
  </si>
  <si>
    <t>Dans chaque page web, chaque citation est-elle correctement indiquée ?</t>
  </si>
  <si>
    <t>PRÉSENTATION</t>
  </si>
  <si>
    <t>10.1</t>
  </si>
  <si>
    <t>10.2</t>
  </si>
  <si>
    <t>10.3</t>
  </si>
  <si>
    <t>10.4</t>
  </si>
  <si>
    <t>10.5</t>
  </si>
  <si>
    <t>10.6</t>
  </si>
  <si>
    <t>10.7</t>
  </si>
  <si>
    <t>10.8</t>
  </si>
  <si>
    <t>10.9</t>
  </si>
  <si>
    <t>10.10</t>
  </si>
  <si>
    <t>10.11</t>
  </si>
  <si>
    <t>10.12</t>
  </si>
  <si>
    <t>10.13</t>
  </si>
  <si>
    <t>10.14</t>
  </si>
  <si>
    <t>FORMULAIRES</t>
  </si>
  <si>
    <t>11.1</t>
  </si>
  <si>
    <t>11.2</t>
  </si>
  <si>
    <t>11.3</t>
  </si>
  <si>
    <t>11.4</t>
  </si>
  <si>
    <t>11.5</t>
  </si>
  <si>
    <t>11.6</t>
  </si>
  <si>
    <t>11.7</t>
  </si>
  <si>
    <t>11.8</t>
  </si>
  <si>
    <t>11.9</t>
  </si>
  <si>
    <t>11.10</t>
  </si>
  <si>
    <t>11.11</t>
  </si>
  <si>
    <t>11.12</t>
  </si>
  <si>
    <t>11.13</t>
  </si>
  <si>
    <t>NAVIGATION</t>
  </si>
  <si>
    <t>12.1</t>
  </si>
  <si>
    <t>12.2</t>
  </si>
  <si>
    <t>12.3</t>
  </si>
  <si>
    <t>12.4</t>
  </si>
  <si>
    <t>12.5</t>
  </si>
  <si>
    <t>12.6</t>
  </si>
  <si>
    <t>12.7</t>
  </si>
  <si>
    <t>12.8</t>
  </si>
  <si>
    <t>12.9</t>
  </si>
  <si>
    <t>12.10</t>
  </si>
  <si>
    <t>12.11</t>
  </si>
  <si>
    <t>CONSULTATION</t>
  </si>
  <si>
    <t>13.1</t>
  </si>
  <si>
    <t>13.2</t>
  </si>
  <si>
    <t>13.3</t>
  </si>
  <si>
    <t>13.4</t>
  </si>
  <si>
    <t>13.5</t>
  </si>
  <si>
    <t>13.6</t>
  </si>
  <si>
    <t>13.7</t>
  </si>
  <si>
    <t>13.8</t>
  </si>
  <si>
    <t>13.9</t>
  </si>
  <si>
    <t>13.10</t>
  </si>
  <si>
    <t>13.11</t>
  </si>
  <si>
    <t>13.12</t>
  </si>
  <si>
    <t>Synthèse par thématiques et par statuts</t>
  </si>
  <si>
    <t>Statut</t>
  </si>
  <si>
    <t>C</t>
  </si>
  <si>
    <t>NC</t>
  </si>
  <si>
    <t>NA</t>
  </si>
  <si>
    <t>D</t>
  </si>
  <si>
    <t>NT</t>
  </si>
  <si>
    <t>TOTAL D</t>
  </si>
  <si>
    <t>TOTAL C</t>
  </si>
  <si>
    <t>TOTAL NC</t>
  </si>
  <si>
    <t>TOTAL NA</t>
  </si>
  <si>
    <t>TAUX MOYEN</t>
  </si>
  <si>
    <t>Commentaires en cas de dérogations</t>
  </si>
  <si>
    <t>N</t>
  </si>
  <si>
    <t>Total</t>
  </si>
  <si>
    <t>A</t>
  </si>
  <si>
    <t>AA</t>
  </si>
  <si>
    <t>Niveau</t>
  </si>
  <si>
    <t>Conformité pour chaque niveau</t>
  </si>
  <si>
    <t>Conformité par page</t>
  </si>
  <si>
    <t>Conformité par thématique</t>
  </si>
  <si>
    <t>Page</t>
  </si>
  <si>
    <t>Moyenne</t>
  </si>
  <si>
    <t>Plus mauvaise page</t>
  </si>
  <si>
    <t>Meilleure page</t>
  </si>
  <si>
    <t>Taux de conformité</t>
  </si>
  <si>
    <t>http://www.site.lu/accueil.html</t>
  </si>
  <si>
    <t>Authentification</t>
  </si>
  <si>
    <t>http://www.site.lu/authentification.html</t>
  </si>
  <si>
    <t>http://www.site.lu/contact.html</t>
  </si>
  <si>
    <t>http://www.site.lu/accessibilite.html</t>
  </si>
  <si>
    <t>Mentions légales</t>
  </si>
  <si>
    <t>http://www.site.lu/mentions-legales.html</t>
  </si>
  <si>
    <t>Aide</t>
  </si>
  <si>
    <t>http://www.site.lu/aide.html</t>
  </si>
  <si>
    <t>http://www.site.lu/plandusite.html</t>
  </si>
  <si>
    <t>Recherche</t>
  </si>
  <si>
    <t>http://www.site.lu/recherche.html</t>
  </si>
  <si>
    <t>Actualités</t>
  </si>
  <si>
    <t>http://www.site.lu/actualites.html</t>
  </si>
  <si>
    <t>Date : jj/mm/aaaa</t>
  </si>
  <si>
    <t>Auditeur : Nom Prénom</t>
  </si>
  <si>
    <t>Chaque image porteuse d’information a-t-elle une alternative textuelle ?</t>
  </si>
  <si>
    <t>Chaque image de décoration est-elle correctement ignorée par les technologies d’assistance ?</t>
  </si>
  <si>
    <t>Pour chaque image utilisée comme CAPTCHA ou comme image-test, ayant une alternative textuelle, cette alternative permet-elle d’identifier la nature et la fonction de l’image ?</t>
  </si>
  <si>
    <t>Pour chaque image utilisée comme CAPTCHA, une solution d’accès alternatif au contenu ou à la fonction du CAPTCHA est-elle présente ?</t>
  </si>
  <si>
    <t>Chaque image porteuse d’information a-t-elle, si nécessaire, une description détaillée ?</t>
  </si>
  <si>
    <t>Pour chaque image porteuse d’information ayant une description détaillée, cette description est-elle pertinente ?</t>
  </si>
  <si>
    <t>Chaque image texte porteuse d’information, en l’absence d’un mécanisme de remplacement, doit si possible être remplacée par du texte stylé. Cette règle est-elle respectée (hors cas particuliers) ?</t>
  </si>
  <si>
    <t>Chaque légende d’image est-elle, si nécessaire, correctement reliée à l’image correspondante ?</t>
  </si>
  <si>
    <t>Chaque cadre a-t-il un titre de cadre ?</t>
  </si>
  <si>
    <t>Pour chaque cadre ayant un titre de cadre, ce titre de cadre est-il pertinent ?</t>
  </si>
  <si>
    <t>Dans chaque page web, l’information ne doit pas être donnée uniquement par la couleur. Cette règle est-elle respectée ?</t>
  </si>
  <si>
    <t>Dans chaque page web, le contraste entre la couleur du texte et la couleur de son arrière-plan est-il suffisamment élevé (hors cas particuliers) ?</t>
  </si>
  <si>
    <t>Dans chaque page web, les couleurs utilisées dans les composants d’interface ou les éléments graphiques porteurs d’informations sont-elles suffisamment contrastées (hors cas particuliers) ?</t>
  </si>
  <si>
    <t>Chaque média temporel pré-enregistré a-t-il, si nécessaire, une transcription textuelle ou une audiodescription (hors cas particuliers) ?</t>
  </si>
  <si>
    <t>Pour chaque média temporel pré-enregistré ayant une transcription textuelle ou une audiodescription synchronisée, celles-ci sont-elles pertinentes (hors cas particuliers) ?</t>
  </si>
  <si>
    <t>Chaque média temporel synchronisé pré-enregistré a-t-il, si nécessaire, des sous-titres synchronisés (hors cas particuliers) ?</t>
  </si>
  <si>
    <t>Pour chaque média temporel synchronisé pré-enregistré ayant des sous-titres synchronisés, ces sous-titres sont-ils pertinents ?</t>
  </si>
  <si>
    <t>Chaque média temporel pré-enregistré a-t-il, si nécessaire, une audiodescription synchronisée (hors cas particuliers) ?</t>
  </si>
  <si>
    <t>Pour chaque média temporel pré-enregistré ayant une audiodescription synchronisée, celle-ci est-elle pertinente ?</t>
  </si>
  <si>
    <t>Chaque média temporel est-il clairement identifiable (hors cas particuliers) ?</t>
  </si>
  <si>
    <t>Chaque média non temporel a-t-il, si nécessaire, une alternative (hors cas particuliers) ?</t>
  </si>
  <si>
    <t>Pour chaque média non temporel ayant une alternative, cette alternative est-elle pertinente ?</t>
  </si>
  <si>
    <t>Chaque son déclenché automatiquement est-il contrôlable par l’utilisateur ?</t>
  </si>
  <si>
    <t>La consultation de chaque média temporel est-elle, si nécessaire, contrôlable par le clavier et tout dispositif de pointage ?</t>
  </si>
  <si>
    <t>La consultation de chaque média non temporel est-elle contrôlable par le clavier et tout dispositif de pointage ?</t>
  </si>
  <si>
    <t>Chaque média temporel et non temporel est-il compatible avec les technologies d’assistance (hors cas particuliers) ?</t>
  </si>
  <si>
    <t>Chaque tableau de données complexe a-t-il un résumé ?</t>
  </si>
  <si>
    <t>Pour chaque tableau de données complexe ayant un résumé, celui-ci est-il pertinent ?</t>
  </si>
  <si>
    <t>Pour chaque tableau de mise en forme, le contenu linéarisé reste-t-il compréhensible ?</t>
  </si>
  <si>
    <t>Pour chaque tableau de données ayant un titre, le titre est-il correctement associé au tableau de données ?</t>
  </si>
  <si>
    <t>Pour chaque tableau de données ayant un titre, celui-ci est-il pertinent ?</t>
  </si>
  <si>
    <t>Pour chaque tableau de données, chaque en-tête de colonnes et chaque en-tête de lignes sont-ils correctement déclarés ?</t>
  </si>
  <si>
    <t>Pour chaque tableau de données, la technique appropriée permettant d’associer chaque cellule avec ses en-têtes est-elle utilisée (hors cas particuliers) ?</t>
  </si>
  <si>
    <t>Chaque tableau de mise en forme ne doit pas utiliser d’éléments propres aux tableaux de données. Cette règle est-elle respectée ?</t>
  </si>
  <si>
    <t>Chaque lien est-il explicite (hors cas particuliers) ?</t>
  </si>
  <si>
    <t>Dans chaque page web, chaque lien a-t-il un intitulé ?</t>
  </si>
  <si>
    <t>Chaque script est-il, si nécessaire, compatible avec les technologies d’assistance ?</t>
  </si>
  <si>
    <t>Pour chaque script ayant une alternative, cette alternative est-elle pertinente ?</t>
  </si>
  <si>
    <t>Chaque script est-il contrôlable par le clavier et par tout dispositif de pointage (hors cas particuliers) ?</t>
  </si>
  <si>
    <t>Pour chaque script qui initie un changement de contexte, l’utilisateur est-il averti ou en a-t-il le contrôle ?</t>
  </si>
  <si>
    <t>Dans chaque page web, les messages de statut sont-ils correctement restitués par les technologies d’assistance ?</t>
  </si>
  <si>
    <t>Chaque page web est-elle définie par un type de document ?</t>
  </si>
  <si>
    <t>Pour chaque page web, le code source généré est-il valide selon le type de document spécifié (hors cas particuliers) ?</t>
  </si>
  <si>
    <t>Dans chaque page web, la langue par défaut est-elle présente ?</t>
  </si>
  <si>
    <t>Pour chaque page web ayant une langue par défaut, le code de langue est-il pertinent ?</t>
  </si>
  <si>
    <t>Chaque page web a-t-elle un titre de page ?</t>
  </si>
  <si>
    <t>Pour chaque page web ayant un titre de page, ce titre est-il pertinent ?</t>
  </si>
  <si>
    <t>Dans chaque page web, chaque changement de langue est-il indiqué dans le code source (hors cas particuliers) ?</t>
  </si>
  <si>
    <t>Dans chaque page web, le code de langue de chaque changement de langue est-il valide et pertinent ?</t>
  </si>
  <si>
    <t>Dans chaque page web, les balises ne doivent pas être utilisées uniquement à des fins de présentation. Cette règle est-elle respectée ?</t>
  </si>
  <si>
    <t>Dans chaque page web, les changements du sens de lecture sont-ils signalés ?</t>
  </si>
  <si>
    <t>Dans chaque page web, l’information est-elle structurée par l’utilisation appropriée de titres ?</t>
  </si>
  <si>
    <t>Dans chaque page web, la structure du document est-elle cohérente (hors cas particuliers) ?</t>
  </si>
  <si>
    <t>Dans chaque page web, chaque liste est-elle correctement structurée ?</t>
  </si>
  <si>
    <t>Dans le site web, des feuilles de styles sont-elles utilisées pour contrôler la présentation de l’information ?</t>
  </si>
  <si>
    <t>Dans chaque page web, le contenu visible porteur d’information reste-t-il présent lorsque les feuilles de styles sont désactivées ?</t>
  </si>
  <si>
    <t>Dans chaque page web, l’information reste-t-elle compréhensible lorsque les feuilles de styles sont désactivées ?</t>
  </si>
  <si>
    <t>Dans chaque page web, le texte reste-t-il lisible lorsque la taille des caractères est augmentée jusqu’à 200%, au moins (hors cas particuliers) ?</t>
  </si>
  <si>
    <t>Dans chaque page web, les déclarations CSS de couleurs de fond d’élément et de police sont-elles correctement utilisées ?</t>
  </si>
  <si>
    <t>Dans chaque page web, chaque lien dont la nature n’est pas évidente est-il visible par rapport au texte environnant ?</t>
  </si>
  <si>
    <t>Dans chaque page web, pour chaque élément recevant le focus, la prise de focus est-elle visible ?</t>
  </si>
  <si>
    <t>Pour chaque page web, les contenus cachés ont-ils vocation à être ignorés par les technologies d’assistance ?</t>
  </si>
  <si>
    <t>Dans chaque page web, l’information ne doit pas être donnée uniquement par la forme, taille ou position. Cette règle est-elle respectée ?</t>
  </si>
  <si>
    <t>Dans chaque page web, l’information ne doit pas être donnée par la forme, taille ou position uniquement. Cette règle est-elle implémentée de façon pertinente ?</t>
  </si>
  <si>
    <t>Dans chaque page web, les propriétés d’espacement du texte peuvent-elles être redéfinies par l’utilisateur sans perte de contenu ou de fonctionnalité (hors cas particuliers) ?</t>
  </si>
  <si>
    <t>Dans chaque page web, les contenus additionnels apparaissant à la prise de focus ou au survol d’un composant d’interface sont-ils contrôlables par l’utilisateur (hors cas particuliers) ?</t>
  </si>
  <si>
    <t>Dans chaque page web, les contenus additionnels apparaissant via les styles CSS uniquement peuvent-ils être rendus visibles au clavier et par tout dispositif de pointage ?</t>
  </si>
  <si>
    <t>Chaque champ de formulaire a-t-il une étiquette ?</t>
  </si>
  <si>
    <t>Chaque étiquette associée à un champ de formulaire est-elle pertinente (hors cas particuliers) ?</t>
  </si>
  <si>
    <t>Dans chaque formulaire, chaque étiquette de champ et son champ associé sont-ils accolés (hors cas particuliers) ?</t>
  </si>
  <si>
    <t>Dans chaque formulaire, les champs de même nature sont-ils regroupés, si nécessaire ?</t>
  </si>
  <si>
    <t>Dans chaque formulaire, chaque regroupement de champs de même nature a-t-il une légende ?</t>
  </si>
  <si>
    <t>Dans chaque formulaire, chaque légende associée à un regroupement de champs de même nature est-elle pertinente ?</t>
  </si>
  <si>
    <t>Dans chaque formulaire, l’intitulé de chaque bouton est-il pertinent (hors cas particuliers) ?</t>
  </si>
  <si>
    <t>Dans chaque formulaire, le contrôle de saisie est-il utilisé de manière pertinente (hors cas particuliers) ?</t>
  </si>
  <si>
    <t>Dans chaque formulaire, le contrôle de saisie est-il accompagné, si nécessaire, de suggestions facilitant la correction des erreurs de saisie ?</t>
  </si>
  <si>
    <t>La finalité d’un champ de saisie peut-elle être déduite pour faciliter le remplissage automatique des champs avec les données de l’utilisateur ?</t>
  </si>
  <si>
    <t>Chaque ensemble de pages dispose-t-il de deux systèmes de navigation différents, au moins (hors cas particuliers) ?</t>
  </si>
  <si>
    <t>Dans chaque ensemble de pages, le menu et les barres de navigation sont-ils toujours à la même place (hors cas particuliers) ?</t>
  </si>
  <si>
    <t>La page « plan du site » est-elle pertinente ?</t>
  </si>
  <si>
    <t>Dans chaque ensemble de pages, la page « plan du site » est-elle atteignable de manière identique ?</t>
  </si>
  <si>
    <t>Dans chaque ensemble de pages, le moteur de recherche est-il atteignable de manière identique ?</t>
  </si>
  <si>
    <t>Les zones de regroupement de contenus présentes dans plusieurs pages web (zones d’en-tête, de navigation principale, de contenu principal, de pied de page et de moteur de recherche) peuvent-elles être atteintes ou évitées ?</t>
  </si>
  <si>
    <t>Dans chaque page web, un lien d’évitement ou d’accès rapide à la zone de contenu principal est-il présent (hors cas particuliers) ?</t>
  </si>
  <si>
    <t>Dans chaque page web, l’ordre de tabulation est-il cohérent ?</t>
  </si>
  <si>
    <t>Dans chaque page web, la navigation ne doit pas contenir de piège au clavier. Cette règle est-elle respectée ?</t>
  </si>
  <si>
    <t>Dans chaque page web, les raccourcis clavier n’utilisant qu’une seule touche (lettre minuscule ou majuscule, ponctuation, chiffre ou symbole) sont-ils contrôlables par l’utilisateur ?</t>
  </si>
  <si>
    <t>Dans chaque page web, les contenus additionnels apparaissant au survol, à la prise de focus ou à l’activation d’un composant d’interface sont-ils si nécessaire atteignables au clavier ?</t>
  </si>
  <si>
    <t>Pour chaque page web, l’utilisateur a-t-il le contrôle de chaque limite de temps modifiant le contenu (hors cas particuliers) ?</t>
  </si>
  <si>
    <t>Dans chaque page web, l’ouverture d’une nouvelle fenêtre ne doit pas être déclenchée sans action de l’utilisateur. Cette règle est-elle respectée ?</t>
  </si>
  <si>
    <t>Dans chaque page web, chaque document bureautique en téléchargement possède-t-il, si nécessaire, une version accessible (hors cas particuliers) ?</t>
  </si>
  <si>
    <t>Pour chaque document bureautique ayant une version accessible, cette version offre-t-elle la même information ?</t>
  </si>
  <si>
    <t>Dans chaque page web, chaque contenu cryptique (art ASCII, émoticon, syntaxe cryptique) a-t-il une alternative ?</t>
  </si>
  <si>
    <t>Dans chaque page web, pour chaque contenu cryptique (art ASCII, émoticon, syntaxe cryptique) ayant une alternative, cette alternative est-elle pertinente ?</t>
  </si>
  <si>
    <t>Dans chaque page web, les changements brusques de luminosité ou les effets de flash sont-ils correctement utilisés ?</t>
  </si>
  <si>
    <t>Dans chaque page web, chaque contenu en mouvement ou clignotant est-il contrôlable par l’utilisateur ?</t>
  </si>
  <si>
    <t>Dans chaque page web, le contenu proposé est-il consultable quelle que soit l’orientation de l’écran (portait ou paysage) (hors cas particuliers) ?</t>
  </si>
  <si>
    <t>Dans chaque page web, les fonctionnalités utilisables ou disponibles au moyen d’un geste complexe peuvent-elles être également disponibles au moyen d’un geste simple (hors cas particuliers) ?</t>
  </si>
  <si>
    <t>Dans chaque page web, les actions déclenchées au moyen d’un dispositif de pointage sur un point unique de l’écran peuvent-elles faire l’objet d’une annulation (hors cas particuliers) ?</t>
  </si>
  <si>
    <t>Dans chaque page web, les fonctionnalités qui impliquent un mouvement de l’appareil ou vers l’appareil peuvent-elles être satisfaites de manière alternative (hors cas particuliers) ?</t>
  </si>
  <si>
    <t>Mode d'emploi</t>
  </si>
  <si>
    <t>Droits de reproduction
Ce document est placé sous licence CC-BY 3.0 LU</t>
  </si>
  <si>
    <t>url du site</t>
  </si>
  <si>
    <t>Réalisez l'audit sur l'échantillon.
Un critère peut prendre 4 statuts différents :
- C : CONFORME. Le critère est conforme pour l'ensemble des éléments de la page
- NC : NON CONFORME. Au moins un des éléments de la page concernés par le critère n'est pas conforme
- NA : NON APPLICABLE. Ou bien aucun élément dans la page ne concerne le critère, ou bien le seul contenu qui concerne le critère est exempté, ou bien le seul contenu qui concerne le critère est soumis à dérogation et il propose une alternative numérique accessible.
- NT : NON TESTÉ. Le critère n'est pas testé. Ce statut sert à mesurer l'évolution de l'audit.</t>
  </si>
  <si>
    <t>Problèmes détectés</t>
  </si>
  <si>
    <t>Dans la case Statut des grilles d'audit, renseignez une de ces 4 abréviations selon votre évaluation. Vous verrez les cases se colorer en fonction du statut. Dans la feuille « Synthèse », vous retrouverez un total par thématique et niveau de vos saisies dans les grilles d'audit.
Vous avez également à disposition une case « Problèmes détectés » qui vous permet d'exposer les problèmes rencontrés et de faire vos recommandations de correction.</t>
  </si>
  <si>
    <t>RAWeb 1 – GRILLE D'ÉVALUATION</t>
  </si>
  <si>
    <t>Audit RAWeb 1 - Synthèse des résultats</t>
  </si>
  <si>
    <t>Conformité RAWeb 1</t>
  </si>
  <si>
    <t>4.14</t>
  </si>
  <si>
    <t>4.15</t>
  </si>
  <si>
    <t>4.16</t>
  </si>
  <si>
    <t>4.17</t>
  </si>
  <si>
    <t>4.18</t>
  </si>
  <si>
    <t xml:space="preserve">Pour chaque média temporel qui dispose d’une piste de sous-titres synchronisés ou d’une audiodescription , les fonctionnalités de contrôle de ces alternatives sont-elles présentées au même niveau que les fonctionnalités principales  ? </t>
  </si>
  <si>
    <t>Pour chaque fonctionnalité qui transmet, convertit ou enregistre un média temporel synchronisé pré-enregistré qui possède une piste de sous-titres, à l’issue du processus, les sous-titres sont-ils correctement conservés ?</t>
  </si>
  <si>
    <t>Pour chaque fonctionnalité qui transmet, convertit ou enregistre un média temporel pré-enregistré avec une audiodescription synchronisée, à l’issue du processus, l’audiodescription est-elle correctement conservée ?</t>
  </si>
  <si>
    <t>Pour chaque média temporel pré-enregistré, la présentation des sous-titres est-elle contrôlable par l’utilisateur (hors cas particuliers) ?</t>
  </si>
  <si>
    <t>Pour chaque média temporel synchronisé pré-enregistré qui possède des sous-titres de traduction synchronisés, ceux-ci peuvent-ils être vocalisés (hors cas particuliers) ?</t>
  </si>
  <si>
    <t>RGAA</t>
  </si>
  <si>
    <t>Pour chaque fonctionnalité de conversion d’un document, les informations relatives à l’accessibilité disponibles dans le document source sont-elles conservées dans le document de destination (hors cas particuliers) ?</t>
  </si>
  <si>
    <t>13.13</t>
  </si>
  <si>
    <t>13.14</t>
  </si>
  <si>
    <t>-</t>
  </si>
  <si>
    <t>La documentation du site web décrit-elle les fonctionnalités d’accessibilité disponibles et les informations relatives à la compatibilité avec l’accessibilité ?</t>
  </si>
  <si>
    <t>14.1</t>
  </si>
  <si>
    <t>14.2</t>
  </si>
  <si>
    <t>14.3</t>
  </si>
  <si>
    <t>Pour chaque fonctionnalité d’accessibilité décrite dans la documentation, le mécanisme qui permet de l’activer répond aux besoins d’accessibilité des utilisateurs concernés. Cette règle est-elle respectée (hors cas particuliers) ?</t>
  </si>
  <si>
    <t>La documentation du site web est-elle accessible ?</t>
  </si>
  <si>
    <t xml:space="preserve">DOCUMENTATION ET FONCTIONNALITÉS D’ACCESSIBILITÉ </t>
  </si>
  <si>
    <t>OUTILS D’ÉDITION</t>
  </si>
  <si>
    <t>15.1</t>
  </si>
  <si>
    <t>15.2</t>
  </si>
  <si>
    <t>15.3</t>
  </si>
  <si>
    <t>15.4</t>
  </si>
  <si>
    <t>15.5</t>
  </si>
  <si>
    <t>15.6</t>
  </si>
  <si>
    <t>Chaque outil d’édition permet-il de définir les informations d’accessibilité nécessaires pour créer un contenu conforme aux règles d’accessibilité numérique ?</t>
  </si>
  <si>
    <t>Chaque outil d’édition met-il à disposition des aides à la création de contenus conformes aux règles d’accessibilité numérique ?</t>
  </si>
  <si>
    <t>Le contenu généré par chaque transformation des contenus est-il conforme aux règles d’accessibilité numérique (hors cas particuliers) ?</t>
  </si>
  <si>
    <t>Pour chaque erreur d’accessibilité relevée par un test d’accessibilité automatique ou semi-automatique, l’ outil d’édition fournit-il des suggestions de réparation ?</t>
  </si>
  <si>
    <t>Pour chaque ensemble de gabarits, un gabarit au moins permet de répondre aux règles d’accessibilité numérique. Cette règle est-elle respectée ?</t>
  </si>
  <si>
    <t>Chaque gabarit qui permet de répondre aux règles d’accessibilité numérique est-il clairement identifiable ?</t>
  </si>
  <si>
    <t>SERVICES D’ASSISTANCE</t>
  </si>
  <si>
    <t>Chaque service d’assistance fournit-il des informations relatives aux fonctionnalités d’accessibilité et à la compatibilité avec l’accessibilité, décrites dans la documentation du site web ?</t>
  </si>
  <si>
    <t>Le service d’assistance répond aux besoins de communication des personnes handicapées directement ou par l’intermédiaire d’un service de relais. Cette règle est-elle respectée ?</t>
  </si>
  <si>
    <t>La documentation fournie par le service d’assistance est-elle accessible ?</t>
  </si>
  <si>
    <t>16.1</t>
  </si>
  <si>
    <t>16.2</t>
  </si>
  <si>
    <t>16.3</t>
  </si>
  <si>
    <t>COMMUNICATION EN TEMPS RÉEL</t>
  </si>
  <si>
    <t>17.1</t>
  </si>
  <si>
    <t>17.2</t>
  </si>
  <si>
    <t>17.3</t>
  </si>
  <si>
    <t>17.4</t>
  </si>
  <si>
    <t>17.5</t>
  </si>
  <si>
    <t>17.6</t>
  </si>
  <si>
    <t>17.7</t>
  </si>
  <si>
    <t>17.8</t>
  </si>
  <si>
    <t>17.9</t>
  </si>
  <si>
    <t>17.10</t>
  </si>
  <si>
    <t>17.11</t>
  </si>
  <si>
    <t>Pour chaque application web de communication orale bidirectionnelle, l’application est-elle capable d’encoder et de décoder cette communication avec une gamme de fréquences dont la limite supérieure est de 7 000 Hz au moins ?</t>
  </si>
  <si>
    <t>Chaque application web qui permet une communication orale bidirectionnelle dispose-t-elle d’une fonctionnalité de communication écrite en temps réel ?</t>
  </si>
  <si>
    <t>Pour chaque application web qui permet une communication orale bidirectionnelle et écrite en temps réel, les deux modes sont-ils utilisables simultanément ?</t>
  </si>
  <si>
    <t>Pour chaque fonctionnalité de communication écrite en temps réel, les messages peuvent-ils être identifiés (hors cas particuliers) ?</t>
  </si>
  <si>
    <t>Pour chaque application web de communication orale bidirectionnelle, un indicateur visuel de l’activité orale est-il présent ?</t>
  </si>
  <si>
    <t>Chaque application web de communication écrite en temps réel qui peut interagir avec d’autres applications de communication écrite en temps réel respecte-t-elle les règles d’interopérabilité en vigueur ?</t>
  </si>
  <si>
    <t>Pour chaque application web de communication écrite en temps réel, le délai de transmission de chaque unité de saisie est de 500ms ou moins. Cette règle est-elle respectée ?</t>
  </si>
  <si>
    <t>Pour chaque application web de télécommunication, l’identification de l’interlocuteur qui initie un appel est-elle accessible ?</t>
  </si>
  <si>
    <t>Pour chaque application web de communication orale bidirectionnelle qui permet d’identifier l’activité d’un interlocuteur oralisant, il est possible d’identifier l’activité d’un interlocuteur signant. Cette règle est-elle respectée ?</t>
  </si>
  <si>
    <t>Pour chaque application web de communication orale bidirectionnelle qui dispose de fonctionnalités vocales, celles-ci sont-elles utilisables sans la nécessité d’écouter ou parler ?</t>
  </si>
  <si>
    <t>Pour chaque application web de communication orale bidirectionnelle qui dispose d’une vidéo en temps réel, la qualité de la vidéo est-elle suffisante ?</t>
  </si>
  <si>
    <t>Dans chaque formulaire, chaque étiquette associée à un champ de formulaire ayant la même fonction et répétée plusieurs fois dans une même page ou dans un ensemble de pages est-elle cohérente ?</t>
  </si>
  <si>
    <t>Dans chaque formulaire, les items de même nature d’une liste de choix sont-ils regroupés de manière pertinente ?</t>
  </si>
  <si>
    <t>Chaque fonctionnalité d’identification ou de contrôle qui repose sur l’utilisation de caractéristiques biologiques de l’utilisateur dispose-t-elle d’une méthode alternative ?</t>
  </si>
  <si>
    <t>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t>
  </si>
  <si>
    <t>Pour chaque page web, les contenus peuvent-ils être présentés sans perte d’information ou de fonctionnalité et sans avoir recours soit à un défilement vertical pour une fenêtre ayant une hauteur de 256 px, soit à un défilement horizontal pour une fenêtre ayant une largeur de 320 px (hors cas particuliers) ?</t>
  </si>
  <si>
    <t>E</t>
  </si>
  <si>
    <t>TOTAL E</t>
  </si>
  <si>
    <t>Commentaires en cas de dérogations / exemptions</t>
  </si>
  <si>
    <t>Dérogation / Exemption</t>
  </si>
  <si>
    <r>
      <rPr>
        <b/>
        <sz val="11"/>
        <color rgb="FF000000"/>
        <rFont val="Calibri"/>
        <family val="2"/>
        <scheme val="minor"/>
      </rPr>
      <t>Le modèle de grille reprend l'ensemble des critères du RAWeb.</t>
    </r>
    <r>
      <rPr>
        <sz val="11"/>
        <color rgb="FF000000"/>
        <rFont val="Calibri"/>
        <family val="2"/>
        <scheme val="minor"/>
      </rPr>
      <t xml:space="preserve">
</t>
    </r>
    <r>
      <rPr>
        <b/>
        <sz val="11"/>
        <color rgb="FF000000"/>
        <rFont val="Calibri"/>
        <family val="2"/>
        <scheme val="minor"/>
      </rPr>
      <t>Le modèle de grille d’audit est un outil de travail préalable à la rédaction du rapport d'audit. Il est destiné aux concepteurs, développeurs et intégrateurs du site. Le responsable de l’audit doit donc être précis dans le constat des erreurs, dans les  explications et dans les propositions de réparation. La grille d’audit vient en annexe du rapport d'audit RAWeb.</t>
    </r>
  </si>
  <si>
    <t>Étape 1</t>
  </si>
  <si>
    <t>Étape 2</t>
  </si>
  <si>
    <r>
      <rPr>
        <sz val="11"/>
        <color rgb="FF000000"/>
        <rFont val="Calibri"/>
        <family val="2"/>
        <scheme val="minor"/>
      </rPr>
      <t xml:space="preserve">La colonne </t>
    </r>
    <r>
      <rPr>
        <b/>
        <sz val="11"/>
        <color rgb="FF000000"/>
        <rFont val="Calibri"/>
        <family val="2"/>
        <scheme val="minor"/>
      </rPr>
      <t>Dérogation/Exemption</t>
    </r>
    <r>
      <rPr>
        <sz val="11"/>
        <color rgb="FF000000"/>
        <rFont val="Calibri"/>
        <family val="2"/>
        <scheme val="minor"/>
      </rPr>
      <t xml:space="preserve">, vous permet de mentionner les dérogations ou exemptions présentes sur la page et par critère. Par défaut la valeur est </t>
    </r>
    <r>
      <rPr>
        <b/>
        <sz val="11"/>
        <color rgb="FF000000"/>
        <rFont val="Calibri"/>
        <family val="2"/>
        <scheme val="minor"/>
      </rPr>
      <t>N</t>
    </r>
    <r>
      <rPr>
        <sz val="11"/>
        <color rgb="FF000000"/>
        <rFont val="Calibri"/>
        <family val="2"/>
        <scheme val="minor"/>
      </rPr>
      <t xml:space="preserve"> et signifie l’absence de dérogation. Si une dérogation est présente pour un critère, inscrivez </t>
    </r>
    <r>
      <rPr>
        <b/>
        <sz val="11"/>
        <color rgb="FF000000"/>
        <rFont val="Calibri"/>
        <family val="2"/>
        <scheme val="minor"/>
      </rPr>
      <t>D</t>
    </r>
    <r>
      <rPr>
        <sz val="11"/>
        <color rgb="FF000000"/>
        <rFont val="Calibri"/>
        <family val="2"/>
        <scheme val="minor"/>
      </rPr>
      <t xml:space="preserve"> dans la case (elle se colore). Si une exemption est présente, inscrivez E dans la case (elle se colore).. De même à droite vous avez une case « Commentaires en cas de dérogation / exemptions » dans laquelle vous expliquez quel élément vous dérogez et quelles sont les justifications, ou quels sont les éléments exemptés dans la page. 
Attention : un critère ne peut jamais être dérogé ou exempté, seul un contenu peut l'être. Si vous avez une dérogation ou une exemption, il est important d'en garder la trace. Le contenu dérogé n'est donc plus soumis directement à l'évaluation, mais le critère reste évaluable pour les autres contenus de la page.</t>
    </r>
  </si>
  <si>
    <t>Remplissez la page Échantillon avec les titres et URL des pages concernées par l'audit. Ces informations seront au tomatiquement reprises par la suite dans chaque feuille d'audit individuel (P01 – P15) pour servir de titre à la grille.
Pour rappel, l’échantillon sur lequel est réalisé l’audit d’un site web porte au moins sur les pages suivantes, lorsqu’elles existent :
- la page d’accueil ;
- les mentions légales ;
- la page d’authentification ;
- la page de contact ;
- la page « accessibilité » ;
- la page « aide » ;
- la page ou un ensemble de pages constituant la documentation du site web (si elles sont différentes de la page « accessibilité » et de la page « aide ») ;
- la page ou un ensemble de pages constituant la documentation du service d’assistance ;
- la page « plan du site » ;
- au moins une page pertinente pour chaque type de service fourni et toute autre utilisation principale prévue (ex. : rubriques de 1er niveau dans l’arborescence), y compris la fonctionnalité de recherche ;
- une page contenant au moins un document téléchargeable pertinent, le cas échéant, pour chaque type de service fourni et pour toute autre utilisation principalement prévue ;
- l’ensemble des pages constituant un processus (par exemple, un formulaire de saisie ou une transaction sur plusieurs pages) ;
- des exemples de pages ayant un aspect sensiblement distinct ou présentant un type de contenu différent (ex. : page contenant des tableaux de données, des éléments multimédia, des illustrations, des formulaires, une fonctionnalité de communication en temps réel, etc.).</t>
  </si>
  <si>
    <t>La sélection des pages auditées ainsi que leur nombre doivent être représentatifs du site. Les statistiques de consultation peuvent notamment être prises en compte lors de la constitution de l’échantillon.
Enfin, s’ajoutent des pages sélectionnées au hasard représentant au moins 10 % des éléments de l’échantillon décrit supra.</t>
  </si>
  <si>
    <t>Taux de conformité
Pourcentage de critères respectés (somme des critères conformes divisée par le nombre de critères applicables) :</t>
  </si>
  <si>
    <t>Le modèle de grille a été établi pour un échantillon de 15 pages. Il ne s'adapte pas automatiquement au volume de pages de votre échantillon :
- Si votre échantillon comprend moins de 15 pages, vous pouvez soit supprimer les feuilles du classeur qui sont inutilisées, soit masquer les feuilles inutiles. 
- Si votre échantillon comprend plus de 15 pages, l'ajout de feuilles est nécessaire, ainsi que l'extension de la base de calcul (ajout de colonnes et modification des formules de calcul) pour accueillir les données recueillies dans ces nouvelles feuilles du classeur.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</si>
</sst>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40C];[Red]\-#,##0.00\ [$€-40C]"/>
    <numFmt numFmtId="165" formatCode="0.000000%"/>
  </numFmts>
  <fonts count="35" x14ac:knownFonts="1">
    <font>
      <sz val="12"/>
      <color rgb="FF000000"/>
      <name val="Arial"/>
    </font>
    <font>
      <b/>
      <sz val="8"/>
      <color rgb="FFFFFFFF"/>
      <name val="Arial"/>
      <family val="2"/>
    </font>
    <font>
      <sz val="8"/>
      <color rgb="FF000000"/>
      <name val="Arial"/>
      <family val="2"/>
    </font>
    <font>
      <b/>
      <sz val="8"/>
      <color rgb="FF000000"/>
      <name val="Arial"/>
      <family val="2"/>
    </font>
    <font>
      <b/>
      <i/>
      <sz val="16"/>
      <color rgb="FF000000"/>
      <name val="Arial"/>
      <family val="2"/>
    </font>
    <font>
      <b/>
      <sz val="8"/>
      <color rgb="FF808080"/>
      <name val="Arial"/>
      <family val="2"/>
    </font>
    <font>
      <b/>
      <i/>
      <u/>
      <sz val="12"/>
      <color rgb="FF000000"/>
      <name val="Arial"/>
      <family val="2"/>
    </font>
    <font>
      <b/>
      <sz val="11"/>
      <color rgb="FFFFFFFF"/>
      <name val="Arial"/>
      <family val="2"/>
    </font>
    <font>
      <b/>
      <sz val="12"/>
      <color rgb="FF000000"/>
      <name val="Arial"/>
      <family val="2"/>
    </font>
    <font>
      <b/>
      <sz val="12"/>
      <color rgb="FFFFFFFF"/>
      <name val="Arial"/>
      <family val="2"/>
    </font>
    <font>
      <b/>
      <sz val="12"/>
      <color rgb="FF808080"/>
      <name val="Arial"/>
      <family val="2"/>
    </font>
    <font>
      <u/>
      <sz val="10"/>
      <color rgb="FF0000D4"/>
      <name val="Arial"/>
      <family val="2"/>
    </font>
    <font>
      <b/>
      <sz val="12"/>
      <color rgb="FFFFFFFF"/>
      <name val="Calibri"/>
      <family val="2"/>
      <scheme val="minor"/>
    </font>
    <font>
      <b/>
      <sz val="11"/>
      <color rgb="FFFFFFFF"/>
      <name val="Calibri"/>
      <family val="2"/>
      <scheme val="minor"/>
    </font>
    <font>
      <sz val="12"/>
      <color rgb="FF000000"/>
      <name val="Calibri"/>
      <family val="2"/>
      <scheme val="minor"/>
    </font>
    <font>
      <b/>
      <sz val="12"/>
      <color rgb="FF000000"/>
      <name val="Calibri"/>
      <family val="2"/>
      <scheme val="minor"/>
    </font>
    <font>
      <b/>
      <sz val="8"/>
      <color rgb="FFFFFFFF"/>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sz val="11"/>
      <color rgb="FF000000"/>
      <name val="Calibri"/>
      <family val="2"/>
      <scheme val="minor"/>
    </font>
    <font>
      <sz val="11"/>
      <color rgb="FF800000"/>
      <name val="Calibri"/>
      <family val="2"/>
      <scheme val="minor"/>
    </font>
    <font>
      <sz val="12"/>
      <color rgb="FF000000"/>
      <name val="Arial"/>
      <family val="2"/>
    </font>
    <font>
      <sz val="10"/>
      <name val="Verdana"/>
      <family val="2"/>
    </font>
    <font>
      <b/>
      <sz val="14"/>
      <color rgb="FFFFFFFF"/>
      <name val="Calibri"/>
      <family val="2"/>
      <scheme val="minor"/>
    </font>
    <font>
      <b/>
      <sz val="20"/>
      <color rgb="FFFFFFFF"/>
      <name val="Calibri"/>
      <family val="2"/>
      <scheme val="minor"/>
    </font>
    <font>
      <b/>
      <sz val="15"/>
      <color rgb="FFFFFFFF"/>
      <name val="Arial"/>
      <family val="2"/>
    </font>
    <font>
      <b/>
      <sz val="12"/>
      <color theme="0"/>
      <name val="Calibri"/>
      <family val="2"/>
      <scheme val="minor"/>
    </font>
    <font>
      <sz val="12"/>
      <color theme="0"/>
      <name val="Calibri"/>
      <family val="2"/>
      <scheme val="minor"/>
    </font>
    <font>
      <sz val="8"/>
      <name val="Arial"/>
      <family val="2"/>
    </font>
    <font>
      <b/>
      <sz val="11"/>
      <color theme="0"/>
      <name val="Calibri"/>
      <family val="2"/>
      <scheme val="minor"/>
    </font>
    <font>
      <sz val="16"/>
      <color theme="0"/>
      <name val="Calibri"/>
      <family val="2"/>
      <scheme val="minor"/>
    </font>
    <font>
      <b/>
      <sz val="16"/>
      <color theme="0"/>
      <name val="Calibri"/>
      <family val="2"/>
      <scheme val="minor"/>
    </font>
    <font>
      <b/>
      <u/>
      <sz val="11"/>
      <color rgb="FFC81A71"/>
      <name val="Calibri"/>
      <family val="2"/>
      <scheme val="minor"/>
    </font>
    <font>
      <b/>
      <sz val="11"/>
      <color theme="2" tint="-0.499984740745262"/>
      <name val="Calibri"/>
      <family val="2"/>
      <scheme val="minor"/>
    </font>
  </fonts>
  <fills count="19">
    <fill>
      <patternFill patternType="none"/>
    </fill>
    <fill>
      <patternFill patternType="gray125"/>
    </fill>
    <fill>
      <patternFill patternType="solid">
        <fgColor rgb="FF07838B"/>
        <bgColor rgb="FF008080"/>
      </patternFill>
    </fill>
    <fill>
      <patternFill patternType="solid">
        <fgColor rgb="FFEEEEEE"/>
        <bgColor rgb="FFFFFFFF"/>
      </patternFill>
    </fill>
    <fill>
      <patternFill patternType="solid">
        <fgColor rgb="FFFFFFCC"/>
        <bgColor rgb="FFFFFFFF"/>
      </patternFill>
    </fill>
    <fill>
      <patternFill patternType="solid">
        <fgColor rgb="FF2D77D0"/>
        <bgColor rgb="FF0066CC"/>
      </patternFill>
    </fill>
    <fill>
      <patternFill patternType="solid">
        <fgColor rgb="FFFFFFFF"/>
        <bgColor rgb="FFFFFFCC"/>
      </patternFill>
    </fill>
    <fill>
      <patternFill patternType="solid">
        <fgColor rgb="FFDE1B3E"/>
        <bgColor rgb="FFC81A71"/>
      </patternFill>
    </fill>
    <fill>
      <patternFill patternType="solid">
        <fgColor rgb="FF000000"/>
        <bgColor rgb="FF003300"/>
      </patternFill>
    </fill>
    <fill>
      <patternFill patternType="solid">
        <fgColor rgb="FFC81A71"/>
        <bgColor rgb="FFDE1B3E"/>
      </patternFill>
    </fill>
    <fill>
      <patternFill patternType="solid">
        <fgColor rgb="FF933C53"/>
        <bgColor rgb="FF993300"/>
      </patternFill>
    </fill>
    <fill>
      <patternFill patternType="solid">
        <fgColor rgb="FF07132B"/>
        <bgColor rgb="FFDE1B3E"/>
      </patternFill>
    </fill>
    <fill>
      <patternFill patternType="solid">
        <fgColor rgb="FF07132B"/>
        <bgColor rgb="FF0066CC"/>
      </patternFill>
    </fill>
    <fill>
      <patternFill patternType="solid">
        <fgColor rgb="FF3066A2"/>
        <bgColor indexed="64"/>
      </patternFill>
    </fill>
    <fill>
      <patternFill patternType="solid">
        <fgColor rgb="FF3066A2"/>
        <bgColor rgb="FF0066CC"/>
      </patternFill>
    </fill>
    <fill>
      <patternFill patternType="solid">
        <fgColor rgb="FF3066A2"/>
        <bgColor rgb="FFFFFFFF"/>
      </patternFill>
    </fill>
    <fill>
      <patternFill patternType="solid">
        <fgColor theme="1"/>
        <bgColor rgb="FFFFFFFF"/>
      </patternFill>
    </fill>
    <fill>
      <patternFill patternType="solid">
        <fgColor theme="5" tint="0.79998168889431442"/>
        <bgColor rgb="FFFFFFFF"/>
      </patternFill>
    </fill>
    <fill>
      <patternFill patternType="solid">
        <fgColor theme="0" tint="-4.9989318521683403E-2"/>
        <bgColor indexed="64"/>
      </patternFill>
    </fill>
  </fills>
  <borders count="21">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style="hair">
        <color auto="1"/>
      </right>
      <top style="hair">
        <color auto="1"/>
      </top>
      <bottom style="medium">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auto="1"/>
      </right>
      <top style="hair">
        <color auto="1"/>
      </top>
      <bottom/>
      <diagonal/>
    </border>
    <border>
      <left/>
      <right style="hair">
        <color auto="1"/>
      </right>
      <top/>
      <bottom/>
      <diagonal/>
    </border>
    <border>
      <left style="hair">
        <color auto="1"/>
      </left>
      <right style="hair">
        <color auto="1"/>
      </right>
      <top style="hair">
        <color auto="1"/>
      </top>
      <bottom style="thin">
        <color indexed="64"/>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style="hair">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2">
    <xf numFmtId="0" fontId="0" fillId="0" borderId="0"/>
    <xf numFmtId="0" fontId="11" fillId="0" borderId="0" applyBorder="0" applyProtection="0"/>
    <xf numFmtId="49" fontId="1" fillId="2" borderId="0" applyBorder="0" applyProtection="0">
      <alignment horizontal="center" vertical="center"/>
    </xf>
    <xf numFmtId="0" fontId="2" fillId="3" borderId="0" applyBorder="0" applyProtection="0"/>
    <xf numFmtId="0" fontId="3" fillId="4" borderId="0" applyBorder="0" applyProtection="0">
      <alignment horizontal="center" vertical="center"/>
    </xf>
    <xf numFmtId="0" fontId="3" fillId="0" borderId="0" applyBorder="0" applyProtection="0">
      <alignment horizontal="center" vertical="center"/>
    </xf>
    <xf numFmtId="0" fontId="1" fillId="5" borderId="0" applyBorder="0" applyProtection="0"/>
    <xf numFmtId="0" fontId="4" fillId="0" borderId="0" applyBorder="0" applyProtection="0">
      <alignment horizontal="center" textRotation="90"/>
    </xf>
    <xf numFmtId="49" fontId="5" fillId="6" borderId="0" applyBorder="0" applyProtection="0">
      <alignment horizontal="center" vertical="center"/>
    </xf>
    <xf numFmtId="49" fontId="1" fillId="7" borderId="0" applyBorder="0" applyProtection="0">
      <alignment horizontal="center" vertical="center"/>
    </xf>
    <xf numFmtId="49" fontId="1" fillId="8" borderId="0" applyBorder="0" applyProtection="0">
      <alignment horizontal="center" vertical="center"/>
    </xf>
    <xf numFmtId="0" fontId="6" fillId="0" borderId="0" applyBorder="0" applyProtection="0"/>
    <xf numFmtId="164" fontId="6" fillId="0" borderId="0" applyBorder="0" applyProtection="0"/>
    <xf numFmtId="0" fontId="7" fillId="9" borderId="0" applyBorder="0" applyProtection="0">
      <alignment horizontal="center" vertical="center"/>
    </xf>
    <xf numFmtId="0" fontId="8" fillId="10" borderId="0" applyBorder="0" applyProtection="0"/>
    <xf numFmtId="49" fontId="9" fillId="2" borderId="0" applyBorder="0" applyProtection="0"/>
    <xf numFmtId="0" fontId="8" fillId="4" borderId="0" applyBorder="0" applyProtection="0"/>
    <xf numFmtId="0" fontId="8" fillId="0" borderId="0" applyBorder="0" applyProtection="0"/>
    <xf numFmtId="49" fontId="10" fillId="6" borderId="0" applyBorder="0" applyProtection="0"/>
    <xf numFmtId="49" fontId="9" fillId="7" borderId="0" applyBorder="0" applyProtection="0"/>
    <xf numFmtId="49" fontId="9" fillId="8" borderId="0" applyBorder="0" applyProtection="0"/>
    <xf numFmtId="9" fontId="22" fillId="0" borderId="0" applyFont="0" applyFill="0" applyBorder="0" applyAlignment="0" applyProtection="0"/>
  </cellStyleXfs>
  <cellXfs count="117">
    <xf numFmtId="0" fontId="0" fillId="0" borderId="0" xfId="0"/>
    <xf numFmtId="0" fontId="0" fillId="0" borderId="0" xfId="0"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left" vertical="center" wrapText="1"/>
    </xf>
    <xf numFmtId="0" fontId="0" fillId="0" borderId="0" xfId="0" applyAlignment="1">
      <alignment vertical="center"/>
    </xf>
    <xf numFmtId="0" fontId="0" fillId="0" borderId="0" xfId="0" applyAlignment="1">
      <alignment horizontal="center"/>
    </xf>
    <xf numFmtId="0" fontId="8" fillId="0" borderId="0" xfId="0" applyFont="1" applyAlignment="1">
      <alignment horizontal="center"/>
    </xf>
    <xf numFmtId="0" fontId="9" fillId="8" borderId="0" xfId="0" applyFont="1" applyFill="1" applyAlignment="1">
      <alignment horizontal="center"/>
    </xf>
    <xf numFmtId="0" fontId="8" fillId="3" borderId="1" xfId="0" applyFont="1" applyFill="1" applyBorder="1" applyAlignment="1">
      <alignment horizontal="center"/>
    </xf>
    <xf numFmtId="0" fontId="9" fillId="0" borderId="0" xfId="0" applyFont="1" applyAlignment="1">
      <alignment horizontal="center"/>
    </xf>
    <xf numFmtId="0" fontId="8" fillId="0" borderId="1" xfId="0" applyFont="1" applyBorder="1" applyAlignment="1">
      <alignment horizontal="center"/>
    </xf>
    <xf numFmtId="0" fontId="0" fillId="0" borderId="0" xfId="0" applyAlignment="1">
      <alignment horizontal="center" vertical="center" wrapText="1"/>
    </xf>
    <xf numFmtId="0" fontId="0" fillId="0" borderId="0" xfId="0" applyAlignment="1">
      <alignment vertical="center" wrapText="1"/>
    </xf>
    <xf numFmtId="0" fontId="14" fillId="0" borderId="0" xfId="0" applyFont="1"/>
    <xf numFmtId="0" fontId="18" fillId="0" borderId="1" xfId="0" applyFont="1" applyBorder="1" applyAlignment="1">
      <alignment horizontal="center" vertical="center" wrapText="1"/>
    </xf>
    <xf numFmtId="0" fontId="16" fillId="0" borderId="0" xfId="6" applyFont="1" applyFill="1" applyAlignment="1" applyProtection="1">
      <alignment horizontal="center" vertical="center" wrapText="1"/>
    </xf>
    <xf numFmtId="0" fontId="15" fillId="0" borderId="0" xfId="0" applyFont="1"/>
    <xf numFmtId="0" fontId="18" fillId="0" borderId="0" xfId="0" applyFont="1" applyAlignment="1">
      <alignment horizontal="center"/>
    </xf>
    <xf numFmtId="0" fontId="14" fillId="0" borderId="0" xfId="0" applyFont="1" applyAlignment="1">
      <alignment horizontal="center"/>
    </xf>
    <xf numFmtId="0" fontId="14" fillId="0" borderId="0" xfId="0" applyFont="1" applyAlignment="1">
      <alignment horizontal="left"/>
    </xf>
    <xf numFmtId="0" fontId="15" fillId="3" borderId="1" xfId="0" applyFont="1" applyFill="1" applyBorder="1" applyAlignment="1">
      <alignment horizontal="center"/>
    </xf>
    <xf numFmtId="0" fontId="12" fillId="0" borderId="1" xfId="0" applyFont="1" applyBorder="1" applyAlignment="1">
      <alignment horizontal="center"/>
    </xf>
    <xf numFmtId="0" fontId="19" fillId="0" borderId="1" xfId="0" applyFont="1" applyBorder="1" applyAlignment="1">
      <alignment horizontal="center" vertical="center" wrapText="1"/>
    </xf>
    <xf numFmtId="0" fontId="20" fillId="0" borderId="1" xfId="0" applyFont="1" applyBorder="1" applyAlignment="1">
      <alignment horizontal="left" vertical="center" wrapText="1"/>
    </xf>
    <xf numFmtId="0" fontId="20" fillId="0" borderId="0" xfId="0" applyFont="1"/>
    <xf numFmtId="49" fontId="13" fillId="2" borderId="1" xfId="2" applyFont="1" applyBorder="1" applyProtection="1">
      <alignment horizontal="center" vertical="center"/>
    </xf>
    <xf numFmtId="49" fontId="13" fillId="7" borderId="1" xfId="9" applyFont="1" applyBorder="1" applyProtection="1">
      <alignment horizontal="center" vertical="center"/>
    </xf>
    <xf numFmtId="0" fontId="19" fillId="4" borderId="1" xfId="4" applyFont="1" applyBorder="1" applyProtection="1">
      <alignment horizontal="center" vertical="center"/>
    </xf>
    <xf numFmtId="0" fontId="20" fillId="0" borderId="1" xfId="0" applyFont="1" applyBorder="1" applyAlignment="1">
      <alignment horizontal="center" vertical="center" wrapText="1"/>
    </xf>
    <xf numFmtId="0" fontId="20" fillId="0" borderId="0" xfId="0" applyFont="1" applyAlignment="1">
      <alignment vertical="center"/>
    </xf>
    <xf numFmtId="0" fontId="21" fillId="0" borderId="1" xfId="0" applyFont="1" applyBorder="1" applyAlignment="1">
      <alignment horizontal="left" vertical="center" wrapText="1"/>
    </xf>
    <xf numFmtId="0" fontId="19" fillId="0" borderId="1" xfId="0" applyFont="1" applyBorder="1" applyAlignment="1">
      <alignment horizontal="left" vertical="center" wrapText="1"/>
    </xf>
    <xf numFmtId="9" fontId="0" fillId="0" borderId="0" xfId="21" applyFont="1"/>
    <xf numFmtId="165" fontId="14" fillId="0" borderId="0" xfId="21" applyNumberFormat="1" applyFont="1"/>
    <xf numFmtId="0" fontId="0" fillId="0" borderId="0" xfId="0" applyAlignment="1">
      <alignment horizontal="right"/>
    </xf>
    <xf numFmtId="10" fontId="0" fillId="0" borderId="0" xfId="0" applyNumberFormat="1" applyAlignment="1">
      <alignment horizontal="left"/>
    </xf>
    <xf numFmtId="10" fontId="0" fillId="0" borderId="0" xfId="21" applyNumberFormat="1" applyFont="1" applyAlignment="1">
      <alignment horizontal="left"/>
    </xf>
    <xf numFmtId="0" fontId="22" fillId="0" borderId="0" xfId="0" applyFont="1" applyAlignment="1">
      <alignment horizontal="left" vertical="center" wrapText="1"/>
    </xf>
    <xf numFmtId="0" fontId="17"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1" xfId="1" applyFont="1" applyBorder="1" applyAlignment="1" applyProtection="1">
      <alignment vertical="center" wrapText="1"/>
    </xf>
    <xf numFmtId="0" fontId="14" fillId="0" borderId="1" xfId="0" applyFont="1" applyBorder="1" applyAlignment="1">
      <alignment vertical="center" wrapText="1"/>
    </xf>
    <xf numFmtId="0" fontId="14" fillId="0" borderId="1" xfId="0" applyFont="1" applyBorder="1" applyAlignment="1">
      <alignment horizontal="left" vertical="center"/>
    </xf>
    <xf numFmtId="0" fontId="20" fillId="0" borderId="1" xfId="0" applyFont="1" applyBorder="1" applyAlignment="1">
      <alignment vertical="center"/>
    </xf>
    <xf numFmtId="0" fontId="12" fillId="0" borderId="0" xfId="13" applyFont="1" applyFill="1" applyAlignment="1" applyProtection="1">
      <alignment vertical="center" wrapText="1"/>
    </xf>
    <xf numFmtId="0" fontId="16" fillId="12" borderId="0" xfId="6" applyFont="1" applyFill="1" applyProtection="1"/>
    <xf numFmtId="0" fontId="0" fillId="13" borderId="0" xfId="0" applyFill="1" applyAlignment="1">
      <alignment horizontal="center"/>
    </xf>
    <xf numFmtId="0" fontId="0" fillId="13" borderId="0" xfId="0" applyFill="1"/>
    <xf numFmtId="0" fontId="13" fillId="14" borderId="1" xfId="6" applyFont="1" applyFill="1" applyBorder="1" applyAlignment="1" applyProtection="1">
      <alignment horizontal="center" vertical="center" textRotation="90" wrapText="1"/>
    </xf>
    <xf numFmtId="0" fontId="13" fillId="14" borderId="1" xfId="6" applyFont="1" applyFill="1" applyBorder="1" applyAlignment="1" applyProtection="1">
      <alignment horizontal="center" vertical="center" wrapText="1"/>
    </xf>
    <xf numFmtId="0" fontId="19" fillId="0" borderId="1" xfId="0" quotePrefix="1" applyFont="1" applyBorder="1" applyAlignment="1">
      <alignment horizontal="center" vertical="center" wrapText="1"/>
    </xf>
    <xf numFmtId="0" fontId="20" fillId="0" borderId="0" xfId="0" applyFont="1" applyAlignment="1">
      <alignment horizontal="left" vertical="center" wrapText="1"/>
    </xf>
    <xf numFmtId="0" fontId="12" fillId="0" borderId="11" xfId="0" applyFont="1" applyBorder="1" applyAlignment="1">
      <alignment horizontal="center"/>
    </xf>
    <xf numFmtId="0" fontId="14" fillId="0" borderId="10" xfId="0" applyFont="1" applyBorder="1" applyAlignment="1">
      <alignment horizontal="center"/>
    </xf>
    <xf numFmtId="9" fontId="14" fillId="0" borderId="10" xfId="21" applyFont="1" applyBorder="1" applyAlignment="1">
      <alignment horizontal="center"/>
    </xf>
    <xf numFmtId="0" fontId="22" fillId="0" borderId="0" xfId="0" applyFont="1"/>
    <xf numFmtId="0" fontId="20" fillId="3" borderId="0" xfId="0" applyFont="1" applyFill="1" applyAlignment="1">
      <alignment horizontal="center"/>
    </xf>
    <xf numFmtId="0" fontId="14" fillId="13" borderId="0" xfId="0" applyFont="1" applyFill="1"/>
    <xf numFmtId="0" fontId="14" fillId="13" borderId="0" xfId="0" applyFont="1" applyFill="1" applyAlignment="1">
      <alignment horizontal="center"/>
    </xf>
    <xf numFmtId="0" fontId="28" fillId="13" borderId="0" xfId="0" applyFont="1" applyFill="1"/>
    <xf numFmtId="0" fontId="28" fillId="13" borderId="0" xfId="0" applyFont="1" applyFill="1" applyAlignment="1">
      <alignment horizontal="center"/>
    </xf>
    <xf numFmtId="0" fontId="27" fillId="15" borderId="1" xfId="0" applyFont="1" applyFill="1" applyBorder="1" applyAlignment="1">
      <alignment horizontal="center"/>
    </xf>
    <xf numFmtId="0" fontId="27" fillId="13" borderId="1" xfId="0" applyFont="1" applyFill="1" applyBorder="1" applyAlignment="1">
      <alignment horizontal="center"/>
    </xf>
    <xf numFmtId="0" fontId="27" fillId="13" borderId="11" xfId="0" applyFont="1" applyFill="1" applyBorder="1" applyAlignment="1">
      <alignment horizontal="center"/>
    </xf>
    <xf numFmtId="0" fontId="30" fillId="16" borderId="1" xfId="4" applyFont="1" applyFill="1" applyBorder="1" applyProtection="1">
      <alignment horizontal="center" vertical="center"/>
    </xf>
    <xf numFmtId="0" fontId="19" fillId="17" borderId="1" xfId="4" applyFont="1" applyFill="1" applyBorder="1" applyProtection="1">
      <alignment horizontal="center" vertical="center"/>
    </xf>
    <xf numFmtId="0" fontId="20" fillId="0" borderId="0" xfId="0" applyFont="1" applyAlignment="1">
      <alignment horizontal="center"/>
    </xf>
    <xf numFmtId="0" fontId="20" fillId="18" borderId="0" xfId="0" applyFont="1" applyFill="1" applyAlignment="1">
      <alignment horizontal="center"/>
    </xf>
    <xf numFmtId="0" fontId="20" fillId="3" borderId="13" xfId="0" applyFont="1" applyFill="1" applyBorder="1" applyAlignment="1">
      <alignment horizontal="center"/>
    </xf>
    <xf numFmtId="0" fontId="20" fillId="3" borderId="14" xfId="0" applyFont="1" applyFill="1" applyBorder="1" applyAlignment="1">
      <alignment horizontal="center"/>
    </xf>
    <xf numFmtId="0" fontId="20" fillId="3" borderId="15" xfId="0" applyFont="1" applyFill="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3" borderId="16" xfId="0" applyFont="1" applyFill="1" applyBorder="1" applyAlignment="1">
      <alignment horizontal="center"/>
    </xf>
    <xf numFmtId="0" fontId="20" fillId="3" borderId="17" xfId="0" applyFont="1" applyFill="1" applyBorder="1" applyAlignment="1">
      <alignment horizontal="center"/>
    </xf>
    <xf numFmtId="0" fontId="20" fillId="18" borderId="16" xfId="0" applyFont="1" applyFill="1" applyBorder="1" applyAlignment="1">
      <alignment horizontal="center"/>
    </xf>
    <xf numFmtId="0" fontId="20" fillId="0" borderId="18" xfId="0" applyFont="1" applyBorder="1" applyAlignment="1">
      <alignment horizontal="center"/>
    </xf>
    <xf numFmtId="0" fontId="20" fillId="0" borderId="19" xfId="0" applyFont="1" applyBorder="1" applyAlignment="1">
      <alignment horizontal="center"/>
    </xf>
    <xf numFmtId="0" fontId="20" fillId="0" borderId="20" xfId="0" applyFont="1" applyBorder="1" applyAlignment="1">
      <alignment horizontal="center"/>
    </xf>
    <xf numFmtId="0" fontId="14" fillId="0" borderId="0" xfId="0" applyFont="1" applyAlignment="1">
      <alignment horizontal="right" vertical="center"/>
    </xf>
    <xf numFmtId="9" fontId="0" fillId="0" borderId="0" xfId="21"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right" vertical="center" wrapText="1"/>
    </xf>
    <xf numFmtId="9" fontId="22" fillId="0" borderId="0" xfId="0" applyNumberFormat="1" applyFont="1" applyAlignment="1">
      <alignment horizontal="left" vertical="center"/>
    </xf>
    <xf numFmtId="49" fontId="34" fillId="6" borderId="1" xfId="8" applyFont="1" applyBorder="1" applyProtection="1">
      <alignment horizontal="center" vertical="center"/>
    </xf>
    <xf numFmtId="165" fontId="14" fillId="0" borderId="0" xfId="21" applyNumberFormat="1" applyFont="1" applyAlignment="1">
      <alignment horizontal="center" vertical="center"/>
    </xf>
    <xf numFmtId="10" fontId="0" fillId="0" borderId="0" xfId="21" applyNumberFormat="1" applyFont="1" applyAlignment="1">
      <alignment horizontal="center"/>
    </xf>
    <xf numFmtId="0" fontId="19" fillId="0" borderId="0" xfId="0" applyFont="1" applyAlignment="1">
      <alignment horizontal="left" vertical="center" wrapText="1"/>
    </xf>
    <xf numFmtId="0" fontId="33" fillId="0" borderId="0" xfId="0" applyFont="1" applyAlignment="1">
      <alignment horizontal="left" vertical="center" wrapText="1"/>
    </xf>
    <xf numFmtId="0" fontId="0" fillId="0" borderId="0" xfId="0" applyAlignment="1">
      <alignment horizontal="center"/>
    </xf>
    <xf numFmtId="0" fontId="24" fillId="11" borderId="0" xfId="13" applyFont="1" applyFill="1" applyAlignment="1" applyProtection="1">
      <alignment horizontal="center" vertical="center" wrapText="1"/>
    </xf>
    <xf numFmtId="0" fontId="12" fillId="11" borderId="0" xfId="13" applyFont="1" applyFill="1" applyAlignment="1" applyProtection="1">
      <alignment horizontal="center" vertical="center" wrapText="1"/>
    </xf>
    <xf numFmtId="0" fontId="25" fillId="11" borderId="0" xfId="13" applyFont="1" applyFill="1" applyProtection="1">
      <alignment horizontal="center" vertical="center"/>
    </xf>
    <xf numFmtId="0" fontId="26" fillId="11" borderId="0" xfId="13" applyFont="1" applyFill="1" applyProtection="1">
      <alignment horizontal="center" vertical="center"/>
    </xf>
    <xf numFmtId="0" fontId="14" fillId="0" borderId="0" xfId="0" applyFont="1" applyAlignment="1">
      <alignment wrapText="1"/>
    </xf>
    <xf numFmtId="0" fontId="14" fillId="0" borderId="0" xfId="0" applyFont="1"/>
    <xf numFmtId="0" fontId="20" fillId="0" borderId="0" xfId="0" applyFont="1" applyAlignment="1">
      <alignment horizontal="left" vertical="center" wrapText="1"/>
    </xf>
    <xf numFmtId="0" fontId="14" fillId="0" borderId="0" xfId="0" applyFont="1" applyAlignment="1">
      <alignment horizontal="left" vertical="center" wrapText="1"/>
    </xf>
    <xf numFmtId="0" fontId="32" fillId="13" borderId="0" xfId="0" applyFont="1" applyFill="1" applyAlignment="1">
      <alignment vertical="top" wrapText="1"/>
    </xf>
    <xf numFmtId="0" fontId="31" fillId="13" borderId="0" xfId="0" applyFont="1" applyFill="1" applyAlignment="1">
      <alignment vertical="top" wrapText="1"/>
    </xf>
    <xf numFmtId="0" fontId="17" fillId="0" borderId="0" xfId="0" applyFont="1" applyAlignment="1">
      <alignment horizontal="left" vertical="center"/>
    </xf>
    <xf numFmtId="0" fontId="17" fillId="0" borderId="0" xfId="0" applyFont="1" applyAlignment="1">
      <alignment horizontal="left" vertical="center" wrapText="1"/>
    </xf>
    <xf numFmtId="0" fontId="13" fillId="14" borderId="7" xfId="6" applyFont="1" applyFill="1" applyBorder="1" applyAlignment="1" applyProtection="1">
      <alignment horizontal="center" vertical="center" textRotation="90" wrapText="1"/>
    </xf>
    <xf numFmtId="0" fontId="13" fillId="14" borderId="8" xfId="6" applyFont="1" applyFill="1" applyBorder="1" applyAlignment="1" applyProtection="1">
      <alignment horizontal="center" vertical="center" textRotation="90" wrapText="1"/>
    </xf>
    <xf numFmtId="0" fontId="13" fillId="14" borderId="1" xfId="6" applyFont="1" applyFill="1" applyBorder="1" applyAlignment="1" applyProtection="1">
      <alignment horizontal="center" vertical="center" textRotation="90" wrapText="1"/>
    </xf>
    <xf numFmtId="0" fontId="12" fillId="11" borderId="2" xfId="13" applyFont="1" applyFill="1" applyBorder="1" applyAlignment="1" applyProtection="1">
      <alignment horizontal="center" vertical="center" wrapText="1"/>
    </xf>
    <xf numFmtId="0" fontId="13" fillId="14" borderId="4" xfId="6" applyFont="1" applyFill="1" applyBorder="1" applyAlignment="1" applyProtection="1">
      <alignment horizontal="center" vertical="center" textRotation="90" wrapText="1"/>
    </xf>
    <xf numFmtId="0" fontId="13" fillId="14" borderId="5" xfId="6" applyFont="1" applyFill="1" applyBorder="1" applyAlignment="1" applyProtection="1">
      <alignment horizontal="center" vertical="center" textRotation="90" wrapText="1"/>
    </xf>
    <xf numFmtId="0" fontId="13" fillId="14" borderId="6" xfId="6" applyFont="1" applyFill="1" applyBorder="1" applyAlignment="1" applyProtection="1">
      <alignment horizontal="center" vertical="center" textRotation="90" wrapText="1"/>
    </xf>
    <xf numFmtId="0" fontId="14" fillId="0" borderId="0" xfId="0" applyFont="1" applyAlignment="1">
      <alignment horizontal="left" wrapText="1"/>
    </xf>
    <xf numFmtId="0" fontId="13" fillId="14" borderId="0" xfId="6" applyFont="1" applyFill="1" applyBorder="1" applyAlignment="1" applyProtection="1">
      <alignment horizontal="center" vertical="center" textRotation="90" wrapText="1"/>
    </xf>
    <xf numFmtId="0" fontId="13" fillId="14" borderId="3" xfId="6" applyFont="1" applyFill="1" applyBorder="1" applyAlignment="1" applyProtection="1">
      <alignment horizontal="center" vertical="center" wrapText="1"/>
    </xf>
    <xf numFmtId="0" fontId="13" fillId="14" borderId="4" xfId="6" applyFont="1" applyFill="1" applyBorder="1" applyAlignment="1" applyProtection="1">
      <alignment horizontal="center" vertical="center" wrapText="1"/>
    </xf>
    <xf numFmtId="0" fontId="13" fillId="14" borderId="3" xfId="6" applyFont="1" applyFill="1" applyBorder="1" applyAlignment="1" applyProtection="1">
      <alignment horizontal="center" vertical="center" textRotation="90" wrapText="1"/>
    </xf>
    <xf numFmtId="0" fontId="13" fillId="14" borderId="12" xfId="6" applyFont="1" applyFill="1" applyBorder="1" applyAlignment="1" applyProtection="1">
      <alignment horizontal="center" vertical="center" textRotation="90" wrapText="1"/>
    </xf>
    <xf numFmtId="0" fontId="13" fillId="14" borderId="9" xfId="6" applyFont="1" applyFill="1" applyBorder="1" applyAlignment="1" applyProtection="1">
      <alignment horizontal="center" vertical="center" textRotation="90" wrapText="1"/>
    </xf>
    <xf numFmtId="0" fontId="13" fillId="11" borderId="2" xfId="13" applyFont="1" applyFill="1" applyBorder="1" applyProtection="1">
      <alignment horizontal="center" vertical="center"/>
    </xf>
  </cellXfs>
  <cellStyles count="22">
    <cellStyle name="cf1" xfId="15" xr:uid="{00000000-0005-0000-0000-000000000000}"/>
    <cellStyle name="cf2" xfId="16" xr:uid="{00000000-0005-0000-0000-000001000000}"/>
    <cellStyle name="cf3" xfId="17" xr:uid="{00000000-0005-0000-0000-000002000000}"/>
    <cellStyle name="cf4" xfId="18" xr:uid="{00000000-0005-0000-0000-000003000000}"/>
    <cellStyle name="cf5" xfId="19" xr:uid="{00000000-0005-0000-0000-000004000000}"/>
    <cellStyle name="cf6" xfId="20" xr:uid="{00000000-0005-0000-0000-000005000000}"/>
    <cellStyle name="Conforme" xfId="2" xr:uid="{00000000-0005-0000-0000-000006000000}"/>
    <cellStyle name="Critère NA" xfId="3" xr:uid="{00000000-0005-0000-0000-000007000000}"/>
    <cellStyle name="Dérogation" xfId="4" xr:uid="{00000000-0005-0000-0000-000008000000}"/>
    <cellStyle name="Dérogation-N" xfId="5" xr:uid="{00000000-0005-0000-0000-000009000000}"/>
    <cellStyle name="Entête tableau" xfId="6" xr:uid="{00000000-0005-0000-0000-00000A000000}"/>
    <cellStyle name="Heading1" xfId="7" xr:uid="{00000000-0005-0000-0000-00000B000000}"/>
    <cellStyle name="Lien hypertexte" xfId="1" builtinId="8"/>
    <cellStyle name="Non applicable" xfId="8" xr:uid="{00000000-0005-0000-0000-00000D000000}"/>
    <cellStyle name="Non conforme" xfId="9" xr:uid="{00000000-0005-0000-0000-00000E000000}"/>
    <cellStyle name="Non testé" xfId="10" xr:uid="{00000000-0005-0000-0000-00000F000000}"/>
    <cellStyle name="Normal" xfId="0" builtinId="0"/>
    <cellStyle name="Pourcentage" xfId="21" builtinId="5"/>
    <cellStyle name="Result" xfId="11" xr:uid="{00000000-0005-0000-0000-000012000000}"/>
    <cellStyle name="Result2" xfId="12" xr:uid="{00000000-0005-0000-0000-000013000000}"/>
    <cellStyle name="Titre tableau" xfId="13" xr:uid="{00000000-0005-0000-0000-000014000000}"/>
    <cellStyle name="TitreViolet" xfId="14" xr:uid="{00000000-0005-0000-0000-000015000000}"/>
  </cellStyles>
  <dxfs count="120">
    <dxf>
      <font>
        <b/>
        <sz val="12"/>
        <color rgb="FF000000"/>
        <name val="Arial"/>
      </font>
      <numFmt numFmtId="0" formatCode="General"/>
      <fill>
        <patternFill>
          <bgColor rgb="FFFFFFFF"/>
        </patternFill>
      </fill>
    </dxf>
    <dxf>
      <font>
        <b/>
        <sz val="12"/>
        <color rgb="FF000000"/>
        <name val="Arial"/>
      </font>
      <numFmt numFmtId="0" formatCode="General"/>
      <fill>
        <patternFill>
          <bgColor theme="5" tint="0.79998168889431442"/>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i val="0"/>
        <sz val="12"/>
        <color theme="2" tint="-0.499984740745262"/>
        <name val="Arial (Corps)"/>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theme="5" tint="0.79998168889431442"/>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i val="0"/>
        <sz val="12"/>
        <color theme="2" tint="-0.499984740745262"/>
        <name val="Arial (Corps)"/>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theme="5" tint="0.79998168889431442"/>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i val="0"/>
        <sz val="12"/>
        <color theme="2" tint="-0.499984740745262"/>
        <name val="Arial (Corps)"/>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theme="5" tint="0.79998168889431442"/>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i val="0"/>
        <sz val="12"/>
        <color theme="2" tint="-0.499984740745262"/>
        <name val="Arial (Corps)"/>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theme="5" tint="0.79998168889431442"/>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i val="0"/>
        <sz val="12"/>
        <color theme="2" tint="-0.499984740745262"/>
        <name val="Arial (Corps)"/>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theme="5" tint="0.79998168889431442"/>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i val="0"/>
        <sz val="12"/>
        <color theme="2" tint="-0.499984740745262"/>
        <name val="Arial (Corps)"/>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theme="5" tint="0.79998168889431442"/>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i val="0"/>
        <sz val="12"/>
        <color theme="2" tint="-0.499984740745262"/>
        <name val="Arial (Corps)"/>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theme="5" tint="0.79998168889431442"/>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i val="0"/>
        <sz val="12"/>
        <color theme="2" tint="-0.499984740745262"/>
        <name val="Arial (Corps)"/>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theme="5" tint="0.79998168889431442"/>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i val="0"/>
        <sz val="12"/>
        <color theme="2" tint="-0.499984740745262"/>
        <name val="Arial (Corps)"/>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theme="5" tint="0.79998168889431442"/>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i val="0"/>
        <sz val="12"/>
        <color theme="2" tint="-0.499984740745262"/>
        <name val="Arial (Corps)"/>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theme="5" tint="0.79998168889431442"/>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i val="0"/>
        <sz val="12"/>
        <color theme="2" tint="-0.499984740745262"/>
        <name val="Arial (Corps)"/>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theme="5" tint="0.79998168889431442"/>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i val="0"/>
        <sz val="12"/>
        <color theme="2" tint="-0.499984740745262"/>
        <name val="Arial (Corps)"/>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theme="5" tint="0.79998168889431442"/>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i val="0"/>
        <sz val="12"/>
        <color theme="2" tint="-0.499984740745262"/>
        <name val="Arial (Corps)"/>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theme="5" tint="0.79998168889431442"/>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i val="0"/>
        <sz val="12"/>
        <color theme="2" tint="-0.499984740745262"/>
        <name val="Arial (Corps)"/>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theme="5" tint="0.79998168889431442"/>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i val="0"/>
        <sz val="12"/>
        <color theme="2" tint="-0.499984740745262"/>
        <name val="Arial (Corps)"/>
      </font>
      <numFmt numFmtId="30" formatCode="@"/>
      <fill>
        <patternFill>
          <bgColor rgb="FFFFFFFF"/>
        </patternFill>
      </fill>
    </dxf>
    <dxf>
      <font>
        <b val="0"/>
        <i val="0"/>
        <strike val="0"/>
        <condense val="0"/>
        <extend val="0"/>
        <outline val="0"/>
        <shadow val="0"/>
        <u val="none"/>
        <vertAlign val="baseline"/>
        <sz val="12"/>
        <color rgb="FF000000"/>
        <name val="Arial"/>
        <scheme val="none"/>
      </font>
      <numFmt numFmtId="14" formatCode="0.00%"/>
      <alignment horizontal="center" vertical="bottom" textRotation="0" wrapText="0" indent="0" justifyLastLine="0" shrinkToFit="0" readingOrder="0"/>
    </dxf>
    <dxf>
      <numFmt numFmtId="0" formatCode="General"/>
    </dxf>
    <dxf>
      <numFmt numFmtId="0" formatCode="General"/>
    </dxf>
    <dxf>
      <alignment horizontal="right" vertical="bottom" textRotation="0" wrapText="0" indent="0" justifyLastLine="0" shrinkToFit="0" readingOrder="0"/>
    </dxf>
    <dxf>
      <fill>
        <patternFill patternType="solid">
          <fgColor indexed="64"/>
          <bgColor rgb="FF3066A2"/>
        </patternFill>
      </fill>
    </dxf>
    <dxf>
      <numFmt numFmtId="14" formatCode="0.00%"/>
      <alignment horizontal="left" vertical="bottom" textRotation="0" wrapText="0" indent="0" justifyLastLine="0" shrinkToFit="0" readingOrder="0"/>
    </dxf>
    <dxf>
      <alignment horizontal="right" vertical="bottom" textRotation="0" wrapText="0" indent="0" justifyLastLine="0" shrinkToFit="0" readingOrder="0"/>
    </dxf>
    <dxf>
      <fill>
        <patternFill patternType="solid">
          <fgColor indexed="64"/>
          <bgColor rgb="FF3066A2"/>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left"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Verdana"/>
        <scheme val="none"/>
      </font>
      <alignment horizontal="right" vertical="center" textRotation="0" wrapText="0" indent="0" justifyLastLine="0" shrinkToFit="0" readingOrder="0"/>
    </dxf>
    <dxf>
      <alignment vertical="center" textRotation="0" indent="0" justifyLastLine="0" shrinkToFit="0" readingOrder="0"/>
    </dxf>
    <dxf>
      <fill>
        <patternFill patternType="solid">
          <fgColor indexed="64"/>
          <bgColor rgb="FF3066A2"/>
        </patternFill>
      </fill>
      <alignment horizontal="center" vertical="bottom" textRotation="0" wrapText="0" indent="0" justifyLastLine="0" shrinkToFit="0" readingOrder="0"/>
    </dxf>
  </dxfs>
  <tableStyles count="0" defaultTableStyle="TableStyleMedium2" defaultPivotStyle="PivotStyleLight16"/>
  <colors>
    <indexedColors>
      <rgbColor rgb="FF000000"/>
      <rgbColor rgb="FFFFFFFF"/>
      <rgbColor rgb="FFDE1B3E"/>
      <rgbColor rgb="FF00FF00"/>
      <rgbColor rgb="FF0000D4"/>
      <rgbColor rgb="FFFFFF00"/>
      <rgbColor rgb="FFFF00FF"/>
      <rgbColor rgb="FF00FFFF"/>
      <rgbColor rgb="FF800000"/>
      <rgbColor rgb="FF008000"/>
      <rgbColor rgb="FF000080"/>
      <rgbColor rgb="FF808000"/>
      <rgbColor rgb="FF800080"/>
      <rgbColor rgb="FF07838B"/>
      <rgbColor rgb="FFC0C0C0"/>
      <rgbColor rgb="FF808080"/>
      <rgbColor rgb="FF9999FF"/>
      <rgbColor rgb="FF933C53"/>
      <rgbColor rgb="FFFFFFCC"/>
      <rgbColor rgb="FFEEEEEE"/>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2D77D0"/>
      <rgbColor rgb="FF33CCCC"/>
      <rgbColor rgb="FF99CC00"/>
      <rgbColor rgb="FFFFCC00"/>
      <rgbColor rgb="FFFF9900"/>
      <rgbColor rgb="FFFF6600"/>
      <rgbColor rgb="FF666699"/>
      <rgbColor rgb="FF969696"/>
      <rgbColor rgb="FF003366"/>
      <rgbColor rgb="FF339966"/>
      <rgbColor rgb="FF003300"/>
      <rgbColor rgb="FF333300"/>
      <rgbColor rgb="FF993300"/>
      <rgbColor rgb="FFC81A71"/>
      <rgbColor rgb="FF333399"/>
      <rgbColor rgb="FF333333"/>
      <rgbColor rgb="00003366"/>
      <rgbColor rgb="00339966"/>
      <rgbColor rgb="00003300"/>
      <rgbColor rgb="00333300"/>
      <rgbColor rgb="00993300"/>
      <rgbColor rgb="00993366"/>
      <rgbColor rgb="00333399"/>
      <rgbColor rgb="00333333"/>
    </indexedColors>
    <mruColors>
      <color rgb="FF3066A2"/>
      <color rgb="FF0713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Conformité par thématique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3"/>
          <c:order val="3"/>
          <c:tx>
            <c:strRef>
              <c:f>Résultats!$M$4</c:f>
              <c:strCache>
                <c:ptCount val="1"/>
                <c:pt idx="0">
                  <c:v>Taux de conformité</c:v>
                </c:pt>
              </c:strCache>
            </c:strRef>
          </c:tx>
          <c:spPr>
            <a:solidFill>
              <a:schemeClr val="accent1">
                <a:lumMod val="60000"/>
              </a:schemeClr>
            </a:solidFill>
            <a:ln>
              <a:noFill/>
            </a:ln>
            <a:effectLst/>
          </c:spPr>
          <c:invertIfNegative val="0"/>
          <c:cat>
            <c:strRef>
              <c:f>Résultats!$I$5:$I$23</c:f>
              <c:strCache>
                <c:ptCount val="17"/>
                <c:pt idx="0">
                  <c:v>IMAGES</c:v>
                </c:pt>
                <c:pt idx="1">
                  <c:v>CADRES</c:v>
                </c:pt>
                <c:pt idx="2">
                  <c:v>COULEURS</c:v>
                </c:pt>
                <c:pt idx="3">
                  <c:v>MULTIMÉDIA</c:v>
                </c:pt>
                <c:pt idx="4">
                  <c:v>TABLEAUX</c:v>
                </c:pt>
                <c:pt idx="5">
                  <c:v>LIENS</c:v>
                </c:pt>
                <c:pt idx="6">
                  <c:v>SCRIPTS</c:v>
                </c:pt>
                <c:pt idx="7">
                  <c:v>ÉLÉMENTS OBLIGATOIRES</c:v>
                </c:pt>
                <c:pt idx="8">
                  <c:v>STRUCTURATION</c:v>
                </c:pt>
                <c:pt idx="9">
                  <c:v>PRÉSENTATION</c:v>
                </c:pt>
                <c:pt idx="10">
                  <c:v>FORMULAIRES</c:v>
                </c:pt>
                <c:pt idx="11">
                  <c:v>NAVIGATION</c:v>
                </c:pt>
                <c:pt idx="12">
                  <c:v>CONSULTATION</c:v>
                </c:pt>
                <c:pt idx="13">
                  <c:v>DOCUMENTATION ET FONCTIONNALITÉS D’ACCESSIBILITÉ </c:v>
                </c:pt>
                <c:pt idx="14">
                  <c:v>OUTILS D’ÉDITION</c:v>
                </c:pt>
                <c:pt idx="15">
                  <c:v>SERVICES D’ASSISTANCE</c:v>
                </c:pt>
                <c:pt idx="16">
                  <c:v>COMMUNICATION EN TEMPS RÉEL</c:v>
                </c:pt>
              </c:strCache>
            </c:strRef>
          </c:cat>
          <c:val>
            <c:numRef>
              <c:f>Résultats!$M$5:$M$23</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3-3671-4748-AFFE-E88E0301A85F}"/>
            </c:ext>
          </c:extLst>
        </c:ser>
        <c:ser>
          <c:idx val="4"/>
          <c:order val="4"/>
          <c:tx>
            <c:strRef>
              <c:f>Résultats!$N$4</c:f>
              <c:strCache>
                <c:ptCount val="1"/>
                <c:pt idx="0">
                  <c:v>NC</c:v>
                </c:pt>
              </c:strCache>
            </c:strRef>
          </c:tx>
          <c:spPr>
            <a:solidFill>
              <a:schemeClr val="accent3">
                <a:lumMod val="60000"/>
              </a:schemeClr>
            </a:solidFill>
            <a:ln>
              <a:noFill/>
            </a:ln>
            <a:effectLst/>
          </c:spPr>
          <c:invertIfNegative val="0"/>
          <c:cat>
            <c:strRef>
              <c:f>Résultats!$I$5:$I$23</c:f>
              <c:strCache>
                <c:ptCount val="17"/>
                <c:pt idx="0">
                  <c:v>IMAGES</c:v>
                </c:pt>
                <c:pt idx="1">
                  <c:v>CADRES</c:v>
                </c:pt>
                <c:pt idx="2">
                  <c:v>COULEURS</c:v>
                </c:pt>
                <c:pt idx="3">
                  <c:v>MULTIMÉDIA</c:v>
                </c:pt>
                <c:pt idx="4">
                  <c:v>TABLEAUX</c:v>
                </c:pt>
                <c:pt idx="5">
                  <c:v>LIENS</c:v>
                </c:pt>
                <c:pt idx="6">
                  <c:v>SCRIPTS</c:v>
                </c:pt>
                <c:pt idx="7">
                  <c:v>ÉLÉMENTS OBLIGATOIRES</c:v>
                </c:pt>
                <c:pt idx="8">
                  <c:v>STRUCTURATION</c:v>
                </c:pt>
                <c:pt idx="9">
                  <c:v>PRÉSENTATION</c:v>
                </c:pt>
                <c:pt idx="10">
                  <c:v>FORMULAIRES</c:v>
                </c:pt>
                <c:pt idx="11">
                  <c:v>NAVIGATION</c:v>
                </c:pt>
                <c:pt idx="12">
                  <c:v>CONSULTATION</c:v>
                </c:pt>
                <c:pt idx="13">
                  <c:v>DOCUMENTATION ET FONCTIONNALITÉS D’ACCESSIBILITÉ </c:v>
                </c:pt>
                <c:pt idx="14">
                  <c:v>OUTILS D’ÉDITION</c:v>
                </c:pt>
                <c:pt idx="15">
                  <c:v>SERVICES D’ASSISTANCE</c:v>
                </c:pt>
                <c:pt idx="16">
                  <c:v>COMMUNICATION EN TEMPS RÉEL</c:v>
                </c:pt>
              </c:strCache>
            </c:strRef>
          </c:cat>
          <c:val>
            <c:numRef>
              <c:f>Résultats!$N$5:$N$18</c:f>
            </c:numRef>
          </c:val>
          <c:extLst>
            <c:ext xmlns:c16="http://schemas.microsoft.com/office/drawing/2014/chart" uri="{C3380CC4-5D6E-409C-BE32-E72D297353CC}">
              <c16:uniqueId val="{00000004-3671-4748-AFFE-E88E0301A85F}"/>
            </c:ext>
          </c:extLst>
        </c:ser>
        <c:dLbls>
          <c:showLegendKey val="0"/>
          <c:showVal val="0"/>
          <c:showCatName val="0"/>
          <c:showSerName val="0"/>
          <c:showPercent val="0"/>
          <c:showBubbleSize val="0"/>
        </c:dLbls>
        <c:gapWidth val="150"/>
        <c:overlap val="100"/>
        <c:axId val="765289400"/>
        <c:axId val="765288744"/>
        <c:extLst>
          <c:ext xmlns:c15="http://schemas.microsoft.com/office/drawing/2012/chart" uri="{02D57815-91ED-43cb-92C2-25804820EDAC}">
            <c15:filteredBarSeries>
              <c15:ser>
                <c:idx val="0"/>
                <c:order val="0"/>
                <c:tx>
                  <c:strRef>
                    <c:extLst>
                      <c:ext uri="{02D57815-91ED-43cb-92C2-25804820EDAC}">
                        <c15:formulaRef>
                          <c15:sqref>Résultats!$J$4</c15:sqref>
                        </c15:formulaRef>
                      </c:ext>
                    </c:extLst>
                    <c:strCache>
                      <c:ptCount val="1"/>
                      <c:pt idx="0">
                        <c:v>C</c:v>
                      </c:pt>
                    </c:strCache>
                  </c:strRef>
                </c:tx>
                <c:spPr>
                  <a:solidFill>
                    <a:schemeClr val="accent1"/>
                  </a:solidFill>
                  <a:ln>
                    <a:noFill/>
                  </a:ln>
                  <a:effectLst/>
                </c:spPr>
                <c:invertIfNegative val="0"/>
                <c:cat>
                  <c:strRef>
                    <c:extLst>
                      <c:ext uri="{02D57815-91ED-43cb-92C2-25804820EDAC}">
                        <c15:formulaRef>
                          <c15:sqref>Résultats!$I$5:$I$23</c15:sqref>
                        </c15:formulaRef>
                      </c:ext>
                    </c:extLst>
                    <c:strCache>
                      <c:ptCount val="17"/>
                      <c:pt idx="0">
                        <c:v>IMAGES</c:v>
                      </c:pt>
                      <c:pt idx="1">
                        <c:v>CADRES</c:v>
                      </c:pt>
                      <c:pt idx="2">
                        <c:v>COULEURS</c:v>
                      </c:pt>
                      <c:pt idx="3">
                        <c:v>MULTIMÉDIA</c:v>
                      </c:pt>
                      <c:pt idx="4">
                        <c:v>TABLEAUX</c:v>
                      </c:pt>
                      <c:pt idx="5">
                        <c:v>LIENS</c:v>
                      </c:pt>
                      <c:pt idx="6">
                        <c:v>SCRIPTS</c:v>
                      </c:pt>
                      <c:pt idx="7">
                        <c:v>ÉLÉMENTS OBLIGATOIRES</c:v>
                      </c:pt>
                      <c:pt idx="8">
                        <c:v>STRUCTURATION</c:v>
                      </c:pt>
                      <c:pt idx="9">
                        <c:v>PRÉSENTATION</c:v>
                      </c:pt>
                      <c:pt idx="10">
                        <c:v>FORMULAIRES</c:v>
                      </c:pt>
                      <c:pt idx="11">
                        <c:v>NAVIGATION</c:v>
                      </c:pt>
                      <c:pt idx="12">
                        <c:v>CONSULTATION</c:v>
                      </c:pt>
                      <c:pt idx="13">
                        <c:v>DOCUMENTATION ET FONCTIONNALITÉS D’ACCESSIBILITÉ </c:v>
                      </c:pt>
                      <c:pt idx="14">
                        <c:v>OUTILS D’ÉDITION</c:v>
                      </c:pt>
                      <c:pt idx="15">
                        <c:v>SERVICES D’ASSISTANCE</c:v>
                      </c:pt>
                      <c:pt idx="16">
                        <c:v>COMMUNICATION EN TEMPS RÉEL</c:v>
                      </c:pt>
                    </c:strCache>
                  </c:strRef>
                </c:cat>
                <c:val>
                  <c:numRef>
                    <c:extLst>
                      <c:ext uri="{02D57815-91ED-43cb-92C2-25804820EDAC}">
                        <c15:formulaRef>
                          <c15:sqref>Résultats!$J$5:$J$23</c15:sqref>
                        </c15:formulaRef>
                      </c:ext>
                    </c:extLst>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671-4748-AFFE-E88E0301A85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Résultats!$K$4</c15:sqref>
                        </c15:formulaRef>
                      </c:ext>
                    </c:extLst>
                    <c:strCache>
                      <c:ptCount val="1"/>
                      <c:pt idx="0">
                        <c:v>NC</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Résultats!$I$5:$I$23</c15:sqref>
                        </c15:formulaRef>
                      </c:ext>
                    </c:extLst>
                    <c:strCache>
                      <c:ptCount val="17"/>
                      <c:pt idx="0">
                        <c:v>IMAGES</c:v>
                      </c:pt>
                      <c:pt idx="1">
                        <c:v>CADRES</c:v>
                      </c:pt>
                      <c:pt idx="2">
                        <c:v>COULEURS</c:v>
                      </c:pt>
                      <c:pt idx="3">
                        <c:v>MULTIMÉDIA</c:v>
                      </c:pt>
                      <c:pt idx="4">
                        <c:v>TABLEAUX</c:v>
                      </c:pt>
                      <c:pt idx="5">
                        <c:v>LIENS</c:v>
                      </c:pt>
                      <c:pt idx="6">
                        <c:v>SCRIPTS</c:v>
                      </c:pt>
                      <c:pt idx="7">
                        <c:v>ÉLÉMENTS OBLIGATOIRES</c:v>
                      </c:pt>
                      <c:pt idx="8">
                        <c:v>STRUCTURATION</c:v>
                      </c:pt>
                      <c:pt idx="9">
                        <c:v>PRÉSENTATION</c:v>
                      </c:pt>
                      <c:pt idx="10">
                        <c:v>FORMULAIRES</c:v>
                      </c:pt>
                      <c:pt idx="11">
                        <c:v>NAVIGATION</c:v>
                      </c:pt>
                      <c:pt idx="12">
                        <c:v>CONSULTATION</c:v>
                      </c:pt>
                      <c:pt idx="13">
                        <c:v>DOCUMENTATION ET FONCTIONNALITÉS D’ACCESSIBILITÉ </c:v>
                      </c:pt>
                      <c:pt idx="14">
                        <c:v>OUTILS D’ÉDITION</c:v>
                      </c:pt>
                      <c:pt idx="15">
                        <c:v>SERVICES D’ASSISTANCE</c:v>
                      </c:pt>
                      <c:pt idx="16">
                        <c:v>COMMUNICATION EN TEMPS RÉEL</c:v>
                      </c:pt>
                    </c:strCache>
                  </c:strRef>
                </c:cat>
                <c:val>
                  <c:numRef>
                    <c:extLst xmlns:c15="http://schemas.microsoft.com/office/drawing/2012/chart">
                      <c:ext xmlns:c15="http://schemas.microsoft.com/office/drawing/2012/chart" uri="{02D57815-91ED-43cb-92C2-25804820EDAC}">
                        <c15:formulaRef>
                          <c15:sqref>Résultats!$K$5:$K$23</c15:sqref>
                        </c15:formulaRef>
                      </c:ext>
                    </c:extLst>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5="http://schemas.microsoft.com/office/drawing/2012/chart">
                  <c:ext xmlns:c16="http://schemas.microsoft.com/office/drawing/2014/chart" uri="{C3380CC4-5D6E-409C-BE32-E72D297353CC}">
                    <c16:uniqueId val="{00000001-3671-4748-AFFE-E88E0301A85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Résultats!$L$4</c15:sqref>
                        </c15:formulaRef>
                      </c:ext>
                    </c:extLst>
                    <c:strCache>
                      <c:ptCount val="1"/>
                      <c:pt idx="0">
                        <c:v>Total</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Résultats!$I$5:$I$23</c15:sqref>
                        </c15:formulaRef>
                      </c:ext>
                    </c:extLst>
                    <c:strCache>
                      <c:ptCount val="17"/>
                      <c:pt idx="0">
                        <c:v>IMAGES</c:v>
                      </c:pt>
                      <c:pt idx="1">
                        <c:v>CADRES</c:v>
                      </c:pt>
                      <c:pt idx="2">
                        <c:v>COULEURS</c:v>
                      </c:pt>
                      <c:pt idx="3">
                        <c:v>MULTIMÉDIA</c:v>
                      </c:pt>
                      <c:pt idx="4">
                        <c:v>TABLEAUX</c:v>
                      </c:pt>
                      <c:pt idx="5">
                        <c:v>LIENS</c:v>
                      </c:pt>
                      <c:pt idx="6">
                        <c:v>SCRIPTS</c:v>
                      </c:pt>
                      <c:pt idx="7">
                        <c:v>ÉLÉMENTS OBLIGATOIRES</c:v>
                      </c:pt>
                      <c:pt idx="8">
                        <c:v>STRUCTURATION</c:v>
                      </c:pt>
                      <c:pt idx="9">
                        <c:v>PRÉSENTATION</c:v>
                      </c:pt>
                      <c:pt idx="10">
                        <c:v>FORMULAIRES</c:v>
                      </c:pt>
                      <c:pt idx="11">
                        <c:v>NAVIGATION</c:v>
                      </c:pt>
                      <c:pt idx="12">
                        <c:v>CONSULTATION</c:v>
                      </c:pt>
                      <c:pt idx="13">
                        <c:v>DOCUMENTATION ET FONCTIONNALITÉS D’ACCESSIBILITÉ </c:v>
                      </c:pt>
                      <c:pt idx="14">
                        <c:v>OUTILS D’ÉDITION</c:v>
                      </c:pt>
                      <c:pt idx="15">
                        <c:v>SERVICES D’ASSISTANCE</c:v>
                      </c:pt>
                      <c:pt idx="16">
                        <c:v>COMMUNICATION EN TEMPS RÉEL</c:v>
                      </c:pt>
                    </c:strCache>
                  </c:strRef>
                </c:cat>
                <c:val>
                  <c:numRef>
                    <c:extLst xmlns:c15="http://schemas.microsoft.com/office/drawing/2012/chart">
                      <c:ext xmlns:c15="http://schemas.microsoft.com/office/drawing/2012/chart" uri="{02D57815-91ED-43cb-92C2-25804820EDAC}">
                        <c15:formulaRef>
                          <c15:sqref>Résultats!$L$5:$L$23</c15:sqref>
                        </c15:formulaRef>
                      </c:ext>
                    </c:extLst>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5="http://schemas.microsoft.com/office/drawing/2012/chart">
                  <c:ext xmlns:c16="http://schemas.microsoft.com/office/drawing/2014/chart" uri="{C3380CC4-5D6E-409C-BE32-E72D297353CC}">
                    <c16:uniqueId val="{00000002-3671-4748-AFFE-E88E0301A85F}"/>
                  </c:ext>
                </c:extLst>
              </c15:ser>
            </c15:filteredBarSeries>
          </c:ext>
        </c:extLst>
      </c:barChart>
      <c:catAx>
        <c:axId val="76528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65288744"/>
        <c:crosses val="autoZero"/>
        <c:auto val="1"/>
        <c:lblAlgn val="ctr"/>
        <c:lblOffset val="100"/>
        <c:noMultiLvlLbl val="0"/>
      </c:catAx>
      <c:valAx>
        <c:axId val="7652887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6528940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99060" y="175260"/>
    <xdr:ext cx="2247896" cy="531741"/>
    <xdr:pic>
      <xdr:nvPicPr>
        <xdr:cNvPr id="2" name="Image 1" title="Le gouvernement du Grand-Duché de Luxembourg - Service information et press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lum/>
          <a:alphaModFix/>
        </a:blip>
        <a:srcRect/>
        <a:stretch>
          <a:fillRect/>
        </a:stretch>
      </xdr:blipFill>
      <xdr:spPr>
        <a:xfrm>
          <a:off x="99060" y="175260"/>
          <a:ext cx="2247896" cy="531741"/>
        </a:xfrm>
        <a:prstGeom prst="rect">
          <a:avLst/>
        </a:prstGeom>
        <a:noFill/>
        <a:ln cap="flat">
          <a:noFill/>
        </a:ln>
      </xdr:spPr>
    </xdr:pic>
    <xdr:clientData/>
  </xdr:absoluteAnchor>
</xdr:wsDr>
</file>

<file path=xl/drawings/drawing2.xml><?xml version="1.0" encoding="utf-8"?>
<xdr:wsDr xmlns:xdr="http://schemas.openxmlformats.org/drawingml/2006/spreadsheetDrawing" xmlns:a="http://schemas.openxmlformats.org/drawingml/2006/main">
  <xdr:twoCellAnchor>
    <xdr:from>
      <xdr:col>8</xdr:col>
      <xdr:colOff>2540</xdr:colOff>
      <xdr:row>22</xdr:row>
      <xdr:rowOff>10160</xdr:rowOff>
    </xdr:from>
    <xdr:to>
      <xdr:col>15</xdr:col>
      <xdr:colOff>586740</xdr:colOff>
      <xdr:row>37</xdr:row>
      <xdr:rowOff>63500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I4:M21" totalsRowShown="0" headerRowDxfId="119" dataDxfId="118">
  <autoFilter ref="I4:M21" xr:uid="{00000000-0009-0000-0100-000003000000}"/>
  <tableColumns count="5">
    <tableColumn id="1" xr3:uid="{00000000-0010-0000-0000-000001000000}" name="Thématique" dataDxfId="117"/>
    <tableColumn id="2" xr3:uid="{00000000-0010-0000-0000-000002000000}" name="C" dataDxfId="116">
      <calculatedColumnFormula>COUNTIFS(BaseDeCalcul!D$3:D$120, I5, BaseDeCalcul!Y$3:Y$120, "C")</calculatedColumnFormula>
    </tableColumn>
    <tableColumn id="3" xr3:uid="{00000000-0010-0000-0000-000003000000}" name="NC" dataDxfId="115">
      <calculatedColumnFormula>COUNTIFS(BaseDeCalcul!D$3:D$120, I5, BaseDeCalcul!Y$3:Y$120, "NC")</calculatedColumnFormula>
    </tableColumn>
    <tableColumn id="4" xr3:uid="{00000000-0010-0000-0000-000004000000}" name="Total" dataDxfId="114">
      <calculatedColumnFormula>J5+K5</calculatedColumnFormula>
    </tableColumn>
    <tableColumn id="5" xr3:uid="{00000000-0010-0000-0000-000005000000}" name="Taux de conformité" dataDxfId="113">
      <calculatedColumnFormula>IF(L5&gt;0, J5/L5, 0)</calculatedColumnFormula>
    </tableColum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F4:G23" totalsRowShown="0" headerRowDxfId="112">
  <autoFilter ref="F4:G23" xr:uid="{00000000-0009-0000-0100-000004000000}"/>
  <tableColumns count="2">
    <tableColumn id="1" xr3:uid="{00000000-0010-0000-0100-000001000000}" name="Page" dataDxfId="111"/>
    <tableColumn id="2" xr3:uid="{00000000-0010-0000-0100-000002000000}" name="Taux de conformité" dataDxfId="110"/>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8:D10" totalsRowShown="0" headerRowDxfId="109">
  <autoFilter ref="A8:D10" xr:uid="{00000000-0009-0000-0100-000005000000}"/>
  <tableColumns count="4">
    <tableColumn id="1" xr3:uid="{00000000-0010-0000-0200-000001000000}" name="Niveau" dataDxfId="108"/>
    <tableColumn id="2" xr3:uid="{00000000-0010-0000-0200-000002000000}" name="C" dataDxfId="107">
      <calculatedColumnFormula>COUNTIFS(BaseDeCalcul!$E$3:$E$154, Résultats!A9, BaseDeCalcul!$Y$3:$Y$154, "C")</calculatedColumnFormula>
    </tableColumn>
    <tableColumn id="3" xr3:uid="{00000000-0010-0000-0200-000003000000}" name="NC" dataDxfId="106">
      <calculatedColumnFormula>COUNTIFS(BaseDeCalcul!$E$3:$E$154, Résultats!A9, BaseDeCalcul!$Y$3:$Y$154, "NC")</calculatedColumnFormula>
    </tableColumn>
    <tableColumn id="4" xr3:uid="{00000000-0010-0000-0200-000004000000}" name="Taux de conformité" dataDxfId="105">
      <calculatedColumnFormula>IF(ISERROR( B9/(B9+C9)),"-", B9/(B9+C9))</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hyperlink" Target="https://cns.public.lu/fr/support/aide-faq-enligne.html" TargetMode="External"/><Relationship Id="rId13" Type="http://schemas.openxmlformats.org/officeDocument/2006/relationships/hyperlink" Target="https://cns.public.lu/fr/support/contact.html" TargetMode="External"/><Relationship Id="rId3" Type="http://schemas.openxmlformats.org/officeDocument/2006/relationships/hyperlink" Target="https://cns.public.lu/fr/publications/rapport-annuel/rp-2019.html" TargetMode="External"/><Relationship Id="rId7" Type="http://schemas.openxmlformats.org/officeDocument/2006/relationships/hyperlink" Target="https://cns.public.lu/fr/assure.html" TargetMode="External"/><Relationship Id="rId12" Type="http://schemas.openxmlformats.org/officeDocument/2006/relationships/hyperlink" Target="https://cns.public.lu/fr/formulaires/sevrage-tabagique/forms-sevtabac-feuillea-premiereconsult.html" TargetMode="External"/><Relationship Id="rId2" Type="http://schemas.openxmlformats.org/officeDocument/2006/relationships/hyperlink" Target="https://cns.public.lu/fr/a-propos-cns/chiffres-cles/activites-CNS.html" TargetMode="External"/><Relationship Id="rId1" Type="http://schemas.openxmlformats.org/officeDocument/2006/relationships/hyperlink" Target="https://cns.public.lu/fr/assure/demarches/adresse-sejour-temporaire0.html" TargetMode="External"/><Relationship Id="rId6" Type="http://schemas.openxmlformats.org/officeDocument/2006/relationships/hyperlink" Target="https://cns.public.lu/fr/support/recherche.html?q=" TargetMode="External"/><Relationship Id="rId11" Type="http://schemas.openxmlformats.org/officeDocument/2006/relationships/hyperlink" Target="https://cns.public.lu/fr/a-propos-cns/chiffres-cles/finances.html" TargetMode="External"/><Relationship Id="rId5" Type="http://schemas.openxmlformats.org/officeDocument/2006/relationships/hyperlink" Target="https://cns.public.lu/fr/support/accessibilite.html" TargetMode="External"/><Relationship Id="rId15" Type="http://schemas.openxmlformats.org/officeDocument/2006/relationships/printerSettings" Target="../printerSettings/printerSettings1.bin"/><Relationship Id="rId10" Type="http://schemas.openxmlformats.org/officeDocument/2006/relationships/hyperlink" Target="https://cns.public.lu/fr/caisse-nationale-sante/recrutement.html" TargetMode="External"/><Relationship Id="rId4" Type="http://schemas.openxmlformats.org/officeDocument/2006/relationships/hyperlink" Target="https://cns.public.lu/fr/support/aspects-legaux.html" TargetMode="External"/><Relationship Id="rId9" Type="http://schemas.openxmlformats.org/officeDocument/2006/relationships/hyperlink" Target="https://cns.public.lu/fr/assure/vie-professionnelle/arret-de-travail/maladie/declaration-incapacite-travail.html" TargetMode="External"/><Relationship Id="rId14" Type="http://schemas.openxmlformats.org/officeDocument/2006/relationships/hyperlink" Target="https://cns.public.lu/fr/support/plan.html"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2.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1"/>
  <dimension ref="A1:D13"/>
  <sheetViews>
    <sheetView tabSelected="1" workbookViewId="0">
      <selection activeCell="A6" sqref="A6:D6"/>
    </sheetView>
  </sheetViews>
  <sheetFormatPr baseColWidth="10" defaultColWidth="9.5703125" defaultRowHeight="16" x14ac:dyDescent="0.2"/>
  <cols>
    <col min="1" max="1" width="18.85546875" customWidth="1"/>
    <col min="2" max="3" width="22.85546875" customWidth="1"/>
    <col min="4" max="4" width="27.5703125" customWidth="1"/>
    <col min="1024" max="1024" width="7.42578125" customWidth="1"/>
  </cols>
  <sheetData>
    <row r="1" spans="1:4" ht="65.25" customHeight="1" x14ac:dyDescent="0.2">
      <c r="A1" s="89"/>
      <c r="B1" s="89"/>
      <c r="C1" s="89"/>
      <c r="D1" s="89"/>
    </row>
    <row r="2" spans="1:4" x14ac:dyDescent="0.2">
      <c r="A2" s="90" t="s">
        <v>297</v>
      </c>
      <c r="B2" s="91"/>
      <c r="C2" s="91"/>
      <c r="D2" s="91"/>
    </row>
    <row r="3" spans="1:4" ht="26" x14ac:dyDescent="0.2">
      <c r="A3" s="92" t="s">
        <v>291</v>
      </c>
      <c r="B3" s="93"/>
      <c r="C3" s="93"/>
      <c r="D3" s="93"/>
    </row>
    <row r="4" spans="1:4" ht="51.5" customHeight="1" x14ac:dyDescent="0.2">
      <c r="A4" s="94" t="s">
        <v>292</v>
      </c>
      <c r="B4" s="95"/>
      <c r="C4" s="95"/>
      <c r="D4" s="95"/>
    </row>
    <row r="5" spans="1:4" ht="95.5" customHeight="1" x14ac:dyDescent="0.2">
      <c r="A5" s="96" t="s">
        <v>374</v>
      </c>
      <c r="B5" s="97"/>
      <c r="C5" s="97"/>
      <c r="D5" s="97"/>
    </row>
    <row r="6" spans="1:4" ht="118" customHeight="1" x14ac:dyDescent="0.2">
      <c r="A6" s="96" t="s">
        <v>381</v>
      </c>
      <c r="B6" s="96"/>
      <c r="C6" s="96"/>
      <c r="D6" s="96"/>
    </row>
    <row r="7" spans="1:4" ht="24" customHeight="1" x14ac:dyDescent="0.2">
      <c r="A7" s="98" t="s">
        <v>375</v>
      </c>
      <c r="B7" s="99"/>
      <c r="C7" s="99"/>
      <c r="D7" s="99"/>
    </row>
    <row r="8" spans="1:4" ht="354" customHeight="1" x14ac:dyDescent="0.2">
      <c r="A8" s="96" t="s">
        <v>378</v>
      </c>
      <c r="B8" s="96"/>
      <c r="C8" s="96"/>
      <c r="D8" s="96"/>
    </row>
    <row r="9" spans="1:4" ht="85.5" customHeight="1" x14ac:dyDescent="0.2">
      <c r="A9" s="96" t="s">
        <v>379</v>
      </c>
      <c r="B9" s="87"/>
      <c r="C9" s="87"/>
      <c r="D9" s="87"/>
    </row>
    <row r="10" spans="1:4" ht="27" customHeight="1" x14ac:dyDescent="0.2">
      <c r="A10" s="98" t="s">
        <v>376</v>
      </c>
      <c r="B10" s="99"/>
      <c r="C10" s="99"/>
      <c r="D10" s="99"/>
    </row>
    <row r="11" spans="1:4" ht="164.5" customHeight="1" x14ac:dyDescent="0.2">
      <c r="A11" s="96" t="s">
        <v>294</v>
      </c>
      <c r="B11" s="96"/>
      <c r="C11" s="96"/>
      <c r="D11" s="96"/>
    </row>
    <row r="12" spans="1:4" ht="124.75" customHeight="1" x14ac:dyDescent="0.2">
      <c r="A12" s="96" t="s">
        <v>296</v>
      </c>
      <c r="B12" s="96"/>
      <c r="C12" s="96"/>
      <c r="D12" s="96"/>
    </row>
    <row r="13" spans="1:4" ht="145" customHeight="1" x14ac:dyDescent="0.2">
      <c r="A13" s="87" t="s">
        <v>377</v>
      </c>
      <c r="B13" s="88"/>
      <c r="C13" s="88"/>
      <c r="D13" s="88"/>
    </row>
  </sheetData>
  <mergeCells count="13">
    <mergeCell ref="A13:D13"/>
    <mergeCell ref="A1:D1"/>
    <mergeCell ref="A2:D2"/>
    <mergeCell ref="A3:D3"/>
    <mergeCell ref="A4:D4"/>
    <mergeCell ref="A5:D5"/>
    <mergeCell ref="A6:D6"/>
    <mergeCell ref="A11:D11"/>
    <mergeCell ref="A8:D8"/>
    <mergeCell ref="A9:D9"/>
    <mergeCell ref="A10:D10"/>
    <mergeCell ref="A12:D12"/>
    <mergeCell ref="A7:D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9"/>
  <dimension ref="A1:AMJ139"/>
  <sheetViews>
    <sheetView zoomScaleNormal="100" zoomScalePageLayoutView="60" workbookViewId="0">
      <selection activeCell="E4" sqref="E4:E139"/>
    </sheetView>
  </sheetViews>
  <sheetFormatPr baseColWidth="10" defaultColWidth="9.5703125" defaultRowHeight="16" x14ac:dyDescent="0.2"/>
  <cols>
    <col min="1" max="1" width="4.140625" customWidth="1"/>
    <col min="2" max="2" width="4.5703125" bestFit="1" customWidth="1"/>
    <col min="3" max="3" width="5.5703125" style="11" customWidth="1"/>
    <col min="4" max="4" width="39.85546875" style="1" customWidth="1"/>
    <col min="5" max="5" width="3.85546875" style="1" customWidth="1"/>
    <col min="6" max="6" width="3.140625" style="1" customWidth="1"/>
    <col min="7" max="7" width="79.85546875" style="1" customWidth="1"/>
    <col min="8" max="8" width="22.85546875" style="1" customWidth="1"/>
    <col min="9" max="9" width="64.42578125" style="1" customWidth="1"/>
    <col min="10" max="65" width="9.5703125" style="1"/>
    <col min="1025" max="1025" width="7.42578125" customWidth="1"/>
  </cols>
  <sheetData>
    <row r="1" spans="1:1024" x14ac:dyDescent="0.2">
      <c r="A1" s="91" t="str">
        <f>Échantillon!A1</f>
        <v>RAWeb 1 – GRILLE D'ÉVALUATION</v>
      </c>
      <c r="B1" s="91"/>
      <c r="C1" s="91"/>
      <c r="D1" s="91"/>
      <c r="E1" s="91"/>
      <c r="F1" s="91"/>
      <c r="G1" s="91"/>
      <c r="H1" s="91"/>
    </row>
    <row r="2" spans="1:1024" x14ac:dyDescent="0.2">
      <c r="A2" s="116" t="str">
        <f>CONCATENATE(Échantillon!B12," : ",Échantillon!C12)</f>
        <v>Accessibilité : http://www.site.lu/accessibilite.html</v>
      </c>
      <c r="B2" s="116"/>
      <c r="C2" s="116"/>
      <c r="D2" s="116"/>
      <c r="E2" s="116"/>
      <c r="F2" s="116"/>
      <c r="G2" s="116"/>
      <c r="H2" s="116"/>
    </row>
    <row r="3" spans="1:1024" ht="120" x14ac:dyDescent="0.2">
      <c r="A3" s="48" t="s">
        <v>25</v>
      </c>
      <c r="B3" s="48" t="s">
        <v>310</v>
      </c>
      <c r="C3" s="48" t="s">
        <v>26</v>
      </c>
      <c r="D3" s="49" t="s">
        <v>27</v>
      </c>
      <c r="E3" s="48" t="s">
        <v>150</v>
      </c>
      <c r="F3" s="48" t="s">
        <v>373</v>
      </c>
      <c r="G3" s="49" t="s">
        <v>295</v>
      </c>
      <c r="H3" s="49" t="s">
        <v>161</v>
      </c>
    </row>
    <row r="4" spans="1:1024" ht="32" x14ac:dyDescent="0.2">
      <c r="A4" s="106" t="str">
        <f>Critères!$A$3</f>
        <v>IMAGES</v>
      </c>
      <c r="B4" s="28" t="str">
        <f>Critères!B3</f>
        <v>RGAA</v>
      </c>
      <c r="C4" s="28" t="str">
        <f>Critères!C3</f>
        <v>1.1</v>
      </c>
      <c r="D4" s="23" t="str">
        <f>Critères!D3</f>
        <v>Chaque image porteuse d’information a-t-elle une alternative textuelle ?</v>
      </c>
      <c r="E4" s="23" t="s">
        <v>155</v>
      </c>
      <c r="F4" s="29" t="s">
        <v>162</v>
      </c>
      <c r="G4" s="23"/>
      <c r="H4" s="23"/>
      <c r="I4"/>
    </row>
    <row r="5" spans="1:1024" ht="32" x14ac:dyDescent="0.2">
      <c r="A5" s="107"/>
      <c r="B5" s="28" t="str">
        <f>Critères!B4</f>
        <v>RGAA</v>
      </c>
      <c r="C5" s="28" t="str">
        <f>Critères!C4</f>
        <v>1.2</v>
      </c>
      <c r="D5" s="23" t="str">
        <f>Critères!D4</f>
        <v>Chaque image de décoration est-elle correctement ignorée par les technologies d’assistance ?</v>
      </c>
      <c r="E5" s="23" t="s">
        <v>155</v>
      </c>
      <c r="F5" s="29" t="s">
        <v>162</v>
      </c>
      <c r="G5" s="23"/>
      <c r="H5" s="23"/>
      <c r="AME5" s="12"/>
      <c r="AMF5" s="12"/>
      <c r="AMG5" s="12"/>
      <c r="AMH5" s="12"/>
      <c r="AMI5" s="12"/>
      <c r="AMJ5" s="12"/>
    </row>
    <row r="6" spans="1:1024" ht="48" x14ac:dyDescent="0.2">
      <c r="A6" s="107"/>
      <c r="B6" s="28" t="str">
        <f>Critères!B5</f>
        <v>RGAA</v>
      </c>
      <c r="C6" s="28" t="str">
        <f>Critères!C5</f>
        <v>1.3</v>
      </c>
      <c r="D6" s="23" t="str">
        <f>Critères!D5</f>
        <v>Pour chaque image porteuse d'information ayant une alternative textuelle, cette alternative est-elle pertinente (hors cas particuliers) ?</v>
      </c>
      <c r="E6" s="23" t="s">
        <v>155</v>
      </c>
      <c r="F6" s="29" t="s">
        <v>162</v>
      </c>
      <c r="G6" s="23"/>
      <c r="H6" s="23"/>
    </row>
    <row r="7" spans="1:1024" ht="64" x14ac:dyDescent="0.2">
      <c r="A7" s="107"/>
      <c r="B7" s="28" t="str">
        <f>Critères!B6</f>
        <v>RGAA</v>
      </c>
      <c r="C7" s="28" t="str">
        <f>Critères!C6</f>
        <v>1.4</v>
      </c>
      <c r="D7" s="23" t="str">
        <f>Critères!D6</f>
        <v>Pour chaque image utilisée comme CAPTCHA ou comme image-test, ayant une alternative textuelle, cette alternative permet-elle d’identifier la nature et la fonction de l’image ?</v>
      </c>
      <c r="E7" s="23" t="s">
        <v>155</v>
      </c>
      <c r="F7" s="29" t="s">
        <v>162</v>
      </c>
      <c r="G7" s="23"/>
      <c r="H7" s="23"/>
    </row>
    <row r="8" spans="1:1024" ht="48" x14ac:dyDescent="0.2">
      <c r="A8" s="107"/>
      <c r="B8" s="28" t="str">
        <f>Critères!B7</f>
        <v>RGAA</v>
      </c>
      <c r="C8" s="28" t="str">
        <f>Critères!C7</f>
        <v>1.5</v>
      </c>
      <c r="D8" s="23" t="str">
        <f>Critères!D7</f>
        <v>Pour chaque image utilisée comme CAPTCHA, une solution d’accès alternatif au contenu ou à la fonction du CAPTCHA est-elle présente ?</v>
      </c>
      <c r="E8" s="23" t="s">
        <v>155</v>
      </c>
      <c r="F8" s="29" t="s">
        <v>162</v>
      </c>
      <c r="G8" s="43"/>
      <c r="H8" s="23"/>
    </row>
    <row r="9" spans="1:1024" ht="32" x14ac:dyDescent="0.2">
      <c r="A9" s="107"/>
      <c r="B9" s="28" t="str">
        <f>Critères!B8</f>
        <v>RGAA</v>
      </c>
      <c r="C9" s="28" t="str">
        <f>Critères!C8</f>
        <v>1.6</v>
      </c>
      <c r="D9" s="23" t="str">
        <f>Critères!D8</f>
        <v>Chaque image porteuse d’information a-t-elle, si nécessaire, une description détaillée ?</v>
      </c>
      <c r="E9" s="23" t="s">
        <v>155</v>
      </c>
      <c r="F9" s="29" t="s">
        <v>162</v>
      </c>
      <c r="G9" s="23"/>
      <c r="H9" s="23"/>
    </row>
    <row r="10" spans="1:1024" ht="32" x14ac:dyDescent="0.2">
      <c r="A10" s="107"/>
      <c r="B10" s="28" t="str">
        <f>Critères!B9</f>
        <v>RGAA</v>
      </c>
      <c r="C10" s="28" t="str">
        <f>Critères!C9</f>
        <v>1.7</v>
      </c>
      <c r="D10" s="23" t="str">
        <f>Critères!D9</f>
        <v>Pour chaque image porteuse d’information ayant une description détaillée, cette description est-elle pertinente ?</v>
      </c>
      <c r="E10" s="23" t="s">
        <v>155</v>
      </c>
      <c r="F10" s="29" t="s">
        <v>162</v>
      </c>
      <c r="G10" s="23"/>
      <c r="H10" s="23"/>
    </row>
    <row r="11" spans="1:1024" ht="64" x14ac:dyDescent="0.2">
      <c r="A11" s="107"/>
      <c r="B11" s="28" t="str">
        <f>Critères!B10</f>
        <v>RGAA</v>
      </c>
      <c r="C11" s="28" t="str">
        <f>Critères!C10</f>
        <v>1.8</v>
      </c>
      <c r="D11" s="23" t="str">
        <f>Critères!D10</f>
        <v>Chaque image texte porteuse d’information, en l’absence d’un mécanisme de remplacement, doit si possible être remplacée par du texte stylé. Cette règle est-elle respectée (hors cas particuliers) ?</v>
      </c>
      <c r="E11" s="23" t="s">
        <v>155</v>
      </c>
      <c r="F11" s="29" t="s">
        <v>162</v>
      </c>
      <c r="G11" s="23"/>
      <c r="H11" s="23"/>
    </row>
    <row r="12" spans="1:1024" ht="32" x14ac:dyDescent="0.2">
      <c r="A12" s="108"/>
      <c r="B12" s="28" t="str">
        <f>Critères!B11</f>
        <v>RGAA</v>
      </c>
      <c r="C12" s="28" t="str">
        <f>Critères!C11</f>
        <v>1.9</v>
      </c>
      <c r="D12" s="23" t="str">
        <f>Critères!D11</f>
        <v>Chaque légende d’image est-elle, si nécessaire, correctement reliée à l’image correspondante ?</v>
      </c>
      <c r="E12" s="23" t="s">
        <v>155</v>
      </c>
      <c r="F12" s="29" t="s">
        <v>162</v>
      </c>
      <c r="G12" s="23"/>
      <c r="H12" s="23"/>
    </row>
    <row r="13" spans="1:1024" ht="17" x14ac:dyDescent="0.2">
      <c r="A13" s="106" t="str">
        <f>Critères!$A$12</f>
        <v>CADRES</v>
      </c>
      <c r="B13" s="28" t="str">
        <f>Critères!B12</f>
        <v>RGAA</v>
      </c>
      <c r="C13" s="28" t="str">
        <f>Critères!C12</f>
        <v>2.1</v>
      </c>
      <c r="D13" s="23" t="str">
        <f>Critères!D12</f>
        <v>Chaque cadre a-t-il un titre de cadre ?</v>
      </c>
      <c r="E13" s="23" t="s">
        <v>155</v>
      </c>
      <c r="F13" s="29" t="s">
        <v>162</v>
      </c>
      <c r="G13" s="30"/>
      <c r="H13" s="23"/>
    </row>
    <row r="14" spans="1:1024" ht="32" x14ac:dyDescent="0.2">
      <c r="A14" s="108"/>
      <c r="B14" s="28" t="str">
        <f>Critères!B13</f>
        <v>RGAA</v>
      </c>
      <c r="C14" s="28" t="str">
        <f>Critères!C13</f>
        <v>2.2</v>
      </c>
      <c r="D14" s="23" t="str">
        <f>Critères!D13</f>
        <v>Pour chaque cadre ayant un titre de cadre, ce titre de cadre est-il pertinent ?</v>
      </c>
      <c r="E14" s="23" t="s">
        <v>155</v>
      </c>
      <c r="F14" s="29" t="s">
        <v>162</v>
      </c>
      <c r="G14" s="23"/>
      <c r="H14" s="23"/>
    </row>
    <row r="15" spans="1:1024" ht="48" x14ac:dyDescent="0.2">
      <c r="A15" s="106" t="str">
        <f>Critères!$A$14</f>
        <v>COULEURS</v>
      </c>
      <c r="B15" s="28" t="str">
        <f>Critères!B14</f>
        <v>RGAA</v>
      </c>
      <c r="C15" s="28" t="str">
        <f>Critères!C14</f>
        <v>3.1</v>
      </c>
      <c r="D15" s="23" t="str">
        <f>Critères!D14</f>
        <v>Dans chaque page web, l’information ne doit pas être donnée uniquement par la couleur. Cette règle est-elle respectée ?</v>
      </c>
      <c r="E15" s="23" t="s">
        <v>155</v>
      </c>
      <c r="F15" s="29" t="s">
        <v>162</v>
      </c>
      <c r="G15" s="23"/>
      <c r="H15" s="23"/>
    </row>
    <row r="16" spans="1:1024" ht="48" x14ac:dyDescent="0.2">
      <c r="A16" s="107"/>
      <c r="B16" s="28" t="str">
        <f>Critères!B15</f>
        <v>RGAA</v>
      </c>
      <c r="C16" s="28" t="str">
        <f>Critères!C15</f>
        <v>3.2</v>
      </c>
      <c r="D16" s="23" t="str">
        <f>Critères!D15</f>
        <v>Dans chaque page web, le contraste entre la couleur du texte et la couleur de son arrière-plan est-il suffisamment élevé (hors cas particuliers) ?</v>
      </c>
      <c r="E16" s="23" t="s">
        <v>155</v>
      </c>
      <c r="F16" s="29" t="s">
        <v>162</v>
      </c>
      <c r="G16" s="23"/>
      <c r="H16" s="23"/>
    </row>
    <row r="17" spans="1:8" ht="64" x14ac:dyDescent="0.2">
      <c r="A17" s="108"/>
      <c r="B17" s="28" t="str">
        <f>Critères!B16</f>
        <v>RGAA</v>
      </c>
      <c r="C17" s="28" t="str">
        <f>Critères!C16</f>
        <v>3.3</v>
      </c>
      <c r="D17" s="23" t="str">
        <f>Critères!D16</f>
        <v>Dans chaque page web, les couleurs utilisées dans les composants d’interface ou les éléments graphiques porteurs d’informations sont-elles suffisamment contrastées (hors cas particuliers) ?</v>
      </c>
      <c r="E17" s="23" t="s">
        <v>155</v>
      </c>
      <c r="F17" s="29" t="s">
        <v>162</v>
      </c>
      <c r="G17" s="23"/>
      <c r="H17" s="23"/>
    </row>
    <row r="18" spans="1:8" ht="48" x14ac:dyDescent="0.2">
      <c r="A18" s="106" t="str">
        <f>Critères!$A$17</f>
        <v>MULTIMÉDIA</v>
      </c>
      <c r="B18" s="28" t="str">
        <f>Critères!B17</f>
        <v>RGAA</v>
      </c>
      <c r="C18" s="28" t="str">
        <f>Critères!C17</f>
        <v>4.1</v>
      </c>
      <c r="D18" s="23" t="str">
        <f>Critères!D17</f>
        <v>Chaque média temporel pré-enregistré a-t-il, si nécessaire, une transcription textuelle ou une audiodescription (hors cas particuliers) ?</v>
      </c>
      <c r="E18" s="23" t="s">
        <v>155</v>
      </c>
      <c r="F18" s="29" t="s">
        <v>162</v>
      </c>
      <c r="G18" s="23"/>
      <c r="H18" s="23"/>
    </row>
    <row r="19" spans="1:8" ht="64" x14ac:dyDescent="0.2">
      <c r="A19" s="107"/>
      <c r="B19" s="28" t="str">
        <f>Critères!B18</f>
        <v>RGAA</v>
      </c>
      <c r="C19" s="28" t="str">
        <f>Critères!C18</f>
        <v>4.2</v>
      </c>
      <c r="D19" s="23" t="str">
        <f>Critères!D18</f>
        <v>Pour chaque média temporel pré-enregistré ayant une transcription textuelle ou une audiodescription synchronisée, celles-ci sont-elles pertinentes (hors cas particuliers) ?</v>
      </c>
      <c r="E19" s="23" t="s">
        <v>155</v>
      </c>
      <c r="F19" s="29" t="s">
        <v>162</v>
      </c>
      <c r="G19" s="23"/>
      <c r="H19" s="23"/>
    </row>
    <row r="20" spans="1:8" ht="48" x14ac:dyDescent="0.2">
      <c r="A20" s="107"/>
      <c r="B20" s="28" t="str">
        <f>Critères!B19</f>
        <v>RGAA</v>
      </c>
      <c r="C20" s="28" t="str">
        <f>Critères!C19</f>
        <v>4.3</v>
      </c>
      <c r="D20" s="23" t="str">
        <f>Critères!D19</f>
        <v>Chaque média temporel synchronisé pré-enregistré a-t-il, si nécessaire, des sous-titres synchronisés (hors cas particuliers) ?</v>
      </c>
      <c r="E20" s="23" t="s">
        <v>155</v>
      </c>
      <c r="F20" s="29" t="s">
        <v>162</v>
      </c>
      <c r="G20" s="23"/>
      <c r="H20" s="23"/>
    </row>
    <row r="21" spans="1:8" ht="48" x14ac:dyDescent="0.2">
      <c r="A21" s="107"/>
      <c r="B21" s="28" t="str">
        <f>Critères!B20</f>
        <v>RGAA</v>
      </c>
      <c r="C21" s="28" t="str">
        <f>Critères!C20</f>
        <v>4.4</v>
      </c>
      <c r="D21" s="23" t="str">
        <f>Critères!D20</f>
        <v>Pour chaque média temporel synchronisé pré-enregistré ayant des sous-titres synchronisés, ces sous-titres sont-ils pertinents ?</v>
      </c>
      <c r="E21" s="23" t="s">
        <v>155</v>
      </c>
      <c r="F21" s="29" t="s">
        <v>162</v>
      </c>
      <c r="G21" s="23"/>
      <c r="H21" s="23"/>
    </row>
    <row r="22" spans="1:8" ht="32" x14ac:dyDescent="0.2">
      <c r="A22" s="107"/>
      <c r="B22" s="28" t="str">
        <f>Critères!B21</f>
        <v>RGAA</v>
      </c>
      <c r="C22" s="28" t="str">
        <f>Critères!C21</f>
        <v>4.5</v>
      </c>
      <c r="D22" s="23" t="str">
        <f>Critères!D21</f>
        <v>Chaque média temporel pré-enregistré a-t-il, si nécessaire, une audiodescription synchronisée (hors cas particuliers) ?</v>
      </c>
      <c r="E22" s="23" t="s">
        <v>155</v>
      </c>
      <c r="F22" s="29" t="s">
        <v>162</v>
      </c>
      <c r="G22" s="23"/>
      <c r="H22" s="23"/>
    </row>
    <row r="23" spans="1:8" ht="32" x14ac:dyDescent="0.2">
      <c r="A23" s="107"/>
      <c r="B23" s="28" t="str">
        <f>Critères!B22</f>
        <v>RGAA</v>
      </c>
      <c r="C23" s="28" t="str">
        <f>Critères!C22</f>
        <v>4.6</v>
      </c>
      <c r="D23" s="23" t="str">
        <f>Critères!D22</f>
        <v>Pour chaque média temporel pré-enregistré ayant une audiodescription synchronisée, celle-ci est-elle pertinente ?</v>
      </c>
      <c r="E23" s="23" t="s">
        <v>155</v>
      </c>
      <c r="F23" s="29" t="s">
        <v>162</v>
      </c>
      <c r="G23" s="23"/>
      <c r="H23" s="23"/>
    </row>
    <row r="24" spans="1:8" ht="32" x14ac:dyDescent="0.2">
      <c r="A24" s="107"/>
      <c r="B24" s="28" t="str">
        <f>Critères!B23</f>
        <v>RGAA</v>
      </c>
      <c r="C24" s="28" t="str">
        <f>Critères!C23</f>
        <v>4.7</v>
      </c>
      <c r="D24" s="23" t="str">
        <f>Critères!D23</f>
        <v>Chaque média temporel est-il clairement identifiable (hors cas particuliers) ?</v>
      </c>
      <c r="E24" s="23" t="s">
        <v>155</v>
      </c>
      <c r="F24" s="29" t="s">
        <v>162</v>
      </c>
      <c r="G24" s="23"/>
      <c r="H24" s="23"/>
    </row>
    <row r="25" spans="1:8" ht="32" x14ac:dyDescent="0.2">
      <c r="A25" s="107"/>
      <c r="B25" s="28" t="str">
        <f>Critères!B24</f>
        <v>RGAA</v>
      </c>
      <c r="C25" s="28" t="str">
        <f>Critères!C24</f>
        <v>4.8</v>
      </c>
      <c r="D25" s="23" t="str">
        <f>Critères!D24</f>
        <v>Chaque média non temporel a-t-il, si nécessaire, une alternative (hors cas particuliers) ?</v>
      </c>
      <c r="E25" s="23" t="s">
        <v>155</v>
      </c>
      <c r="F25" s="29" t="s">
        <v>162</v>
      </c>
      <c r="G25" s="23"/>
      <c r="H25" s="23"/>
    </row>
    <row r="26" spans="1:8" ht="32" x14ac:dyDescent="0.2">
      <c r="A26" s="107"/>
      <c r="B26" s="28" t="str">
        <f>Critères!B25</f>
        <v>RGAA</v>
      </c>
      <c r="C26" s="28" t="str">
        <f>Critères!C25</f>
        <v>4.9</v>
      </c>
      <c r="D26" s="23" t="str">
        <f>Critères!D25</f>
        <v>Pour chaque média non temporel ayant une alternative, cette alternative est-elle pertinente ?</v>
      </c>
      <c r="E26" s="23" t="s">
        <v>155</v>
      </c>
      <c r="F26" s="29" t="s">
        <v>162</v>
      </c>
      <c r="G26" s="23"/>
      <c r="H26" s="23"/>
    </row>
    <row r="27" spans="1:8" ht="32" x14ac:dyDescent="0.2">
      <c r="A27" s="107"/>
      <c r="B27" s="28" t="str">
        <f>Critères!B26</f>
        <v>RGAA</v>
      </c>
      <c r="C27" s="28" t="str">
        <f>Critères!C26</f>
        <v>4.10</v>
      </c>
      <c r="D27" s="23" t="str">
        <f>Critères!D26</f>
        <v>Chaque son déclenché automatiquement est-il contrôlable par l’utilisateur ?</v>
      </c>
      <c r="E27" s="23" t="s">
        <v>155</v>
      </c>
      <c r="F27" s="29" t="s">
        <v>162</v>
      </c>
      <c r="G27" s="23"/>
      <c r="H27" s="23"/>
    </row>
    <row r="28" spans="1:8" ht="48" x14ac:dyDescent="0.2">
      <c r="A28" s="107"/>
      <c r="B28" s="28" t="str">
        <f>Critères!B27</f>
        <v>RGAA</v>
      </c>
      <c r="C28" s="28" t="str">
        <f>Critères!C27</f>
        <v>4.11</v>
      </c>
      <c r="D28" s="23" t="str">
        <f>Critères!D27</f>
        <v>La consultation de chaque média temporel est-elle, si nécessaire, contrôlable par le clavier et tout dispositif de pointage ?</v>
      </c>
      <c r="E28" s="23" t="s">
        <v>155</v>
      </c>
      <c r="F28" s="29" t="s">
        <v>162</v>
      </c>
      <c r="G28" s="23"/>
      <c r="H28" s="23"/>
    </row>
    <row r="29" spans="1:8" ht="32" x14ac:dyDescent="0.2">
      <c r="A29" s="107"/>
      <c r="B29" s="28" t="str">
        <f>Critères!B28</f>
        <v>RGAA</v>
      </c>
      <c r="C29" s="28" t="str">
        <f>Critères!C28</f>
        <v>4.12</v>
      </c>
      <c r="D29" s="23" t="str">
        <f>Critères!D28</f>
        <v>La consultation de chaque média non temporel est-elle contrôlable par le clavier et tout dispositif de pointage ?</v>
      </c>
      <c r="E29" s="23" t="s">
        <v>155</v>
      </c>
      <c r="F29" s="29" t="s">
        <v>162</v>
      </c>
      <c r="G29" s="23"/>
      <c r="H29" s="23"/>
    </row>
    <row r="30" spans="1:8" ht="32" x14ac:dyDescent="0.2">
      <c r="A30" s="107"/>
      <c r="B30" s="28" t="str">
        <f>Critères!B29</f>
        <v>RGAA</v>
      </c>
      <c r="C30" s="28" t="str">
        <f>Critères!C29</f>
        <v>4.13</v>
      </c>
      <c r="D30" s="23" t="str">
        <f>Critères!D29</f>
        <v>Chaque média temporel et non temporel est-il compatible avec les technologies d’assistance (hors cas particuliers) ?</v>
      </c>
      <c r="E30" s="23" t="s">
        <v>155</v>
      </c>
      <c r="F30" s="29" t="s">
        <v>162</v>
      </c>
      <c r="G30" s="23"/>
      <c r="H30" s="23"/>
    </row>
    <row r="31" spans="1:8" ht="80" x14ac:dyDescent="0.2">
      <c r="A31" s="107"/>
      <c r="B31" s="28" t="str">
        <f>Critères!B30</f>
        <v>-</v>
      </c>
      <c r="C31" s="28" t="str">
        <f>Critères!C30</f>
        <v>4.14</v>
      </c>
      <c r="D31" s="23" t="str">
        <f>Critères!D30</f>
        <v xml:space="preserve">Pour chaque média temporel qui dispose d’une piste de sous-titres synchronisés ou d’une audiodescription , les fonctionnalités de contrôle de ces alternatives sont-elles présentées au même niveau que les fonctionnalités principales  ? </v>
      </c>
      <c r="E31" s="23" t="s">
        <v>155</v>
      </c>
      <c r="F31" s="29" t="s">
        <v>162</v>
      </c>
      <c r="G31" s="23"/>
      <c r="H31" s="23"/>
    </row>
    <row r="32" spans="1:8" ht="64" x14ac:dyDescent="0.2">
      <c r="A32" s="107"/>
      <c r="B32" s="28" t="str">
        <f>Critères!B31</f>
        <v>-</v>
      </c>
      <c r="C32" s="28" t="str">
        <f>Critères!C31</f>
        <v>4.15</v>
      </c>
      <c r="D32" s="23" t="str">
        <f>Critères!D31</f>
        <v>Pour chaque fonctionnalité qui transmet, convertit ou enregistre un média temporel synchronisé pré-enregistré qui possède une piste de sous-titres, à l’issue du processus, les sous-titres sont-ils correctement conservés ?</v>
      </c>
      <c r="E32" s="23" t="s">
        <v>155</v>
      </c>
      <c r="F32" s="29" t="s">
        <v>162</v>
      </c>
      <c r="G32" s="23"/>
      <c r="H32" s="23"/>
    </row>
    <row r="33" spans="1:9" ht="64" x14ac:dyDescent="0.2">
      <c r="A33" s="107"/>
      <c r="B33" s="28" t="str">
        <f>Critères!B32</f>
        <v>-</v>
      </c>
      <c r="C33" s="28" t="str">
        <f>Critères!C32</f>
        <v>4.16</v>
      </c>
      <c r="D33" s="23" t="str">
        <f>Critères!D32</f>
        <v>Pour chaque fonctionnalité qui transmet, convertit ou enregistre un média temporel pré-enregistré avec une audiodescription synchronisée, à l’issue du processus, l’audiodescription est-elle correctement conservée ?</v>
      </c>
      <c r="E33" s="23" t="s">
        <v>155</v>
      </c>
      <c r="F33" s="29" t="s">
        <v>162</v>
      </c>
      <c r="G33" s="23"/>
      <c r="H33" s="23"/>
    </row>
    <row r="34" spans="1:9" ht="48" x14ac:dyDescent="0.2">
      <c r="A34" s="107"/>
      <c r="B34" s="28" t="str">
        <f>Critères!B33</f>
        <v>-</v>
      </c>
      <c r="C34" s="28" t="str">
        <f>Critères!C33</f>
        <v>4.17</v>
      </c>
      <c r="D34" s="23" t="str">
        <f>Critères!D33</f>
        <v>Pour chaque média temporel pré-enregistré, la présentation des sous-titres est-elle contrôlable par l’utilisateur (hors cas particuliers) ?</v>
      </c>
      <c r="E34" s="23" t="s">
        <v>155</v>
      </c>
      <c r="F34" s="29" t="s">
        <v>162</v>
      </c>
      <c r="G34" s="23"/>
      <c r="H34" s="23"/>
    </row>
    <row r="35" spans="1:9" ht="48" x14ac:dyDescent="0.2">
      <c r="A35" s="108"/>
      <c r="B35" s="28" t="str">
        <f>Critères!B34</f>
        <v>-</v>
      </c>
      <c r="C35" s="28" t="str">
        <f>Critères!C34</f>
        <v>4.18</v>
      </c>
      <c r="D35" s="23" t="str">
        <f>Critères!D34</f>
        <v>Pour chaque média temporel synchronisé pré-enregistré qui possède des sous-titres de traduction synchronisés, ceux-ci peuvent-ils être vocalisés (hors cas particuliers) ?</v>
      </c>
      <c r="E35" s="23" t="s">
        <v>155</v>
      </c>
      <c r="F35" s="29" t="s">
        <v>162</v>
      </c>
      <c r="G35" s="23"/>
      <c r="H35" s="23"/>
    </row>
    <row r="36" spans="1:9" ht="17" x14ac:dyDescent="0.2">
      <c r="A36" s="106" t="str">
        <f>Critères!$A$35</f>
        <v>TABLEAUX</v>
      </c>
      <c r="B36" s="28" t="str">
        <f>Critères!B35</f>
        <v>RGAA</v>
      </c>
      <c r="C36" s="28" t="str">
        <f>Critères!C35</f>
        <v>5.1</v>
      </c>
      <c r="D36" s="23" t="str">
        <f>Critères!D35</f>
        <v>Chaque tableau de données complexe a-t-il un résumé ?</v>
      </c>
      <c r="E36" s="23" t="s">
        <v>155</v>
      </c>
      <c r="F36" s="29" t="s">
        <v>162</v>
      </c>
      <c r="G36" s="23"/>
      <c r="H36" s="23"/>
    </row>
    <row r="37" spans="1:9" ht="32" x14ac:dyDescent="0.2">
      <c r="A37" s="107"/>
      <c r="B37" s="28" t="str">
        <f>Critères!B36</f>
        <v>RGAA</v>
      </c>
      <c r="C37" s="28" t="str">
        <f>Critères!C36</f>
        <v>5.2</v>
      </c>
      <c r="D37" s="23" t="str">
        <f>Critères!D36</f>
        <v>Pour chaque tableau de données complexe ayant un résumé, celui-ci est-il pertinent ?</v>
      </c>
      <c r="E37" s="23" t="s">
        <v>155</v>
      </c>
      <c r="F37" s="29" t="s">
        <v>162</v>
      </c>
      <c r="G37" s="23"/>
      <c r="H37" s="23"/>
    </row>
    <row r="38" spans="1:9" ht="32" x14ac:dyDescent="0.2">
      <c r="A38" s="107"/>
      <c r="B38" s="28" t="str">
        <f>Critères!B37</f>
        <v>RGAA</v>
      </c>
      <c r="C38" s="28" t="str">
        <f>Critères!C37</f>
        <v>5.3</v>
      </c>
      <c r="D38" s="23" t="str">
        <f>Critères!D37</f>
        <v>Pour chaque tableau de mise en forme, le contenu linéarisé reste-t-il compréhensible ?</v>
      </c>
      <c r="E38" s="23" t="s">
        <v>155</v>
      </c>
      <c r="F38" s="29" t="s">
        <v>162</v>
      </c>
      <c r="G38" s="23"/>
      <c r="H38" s="23"/>
    </row>
    <row r="39" spans="1:9" ht="32" x14ac:dyDescent="0.2">
      <c r="A39" s="107"/>
      <c r="B39" s="28" t="str">
        <f>Critères!B38</f>
        <v>RGAA</v>
      </c>
      <c r="C39" s="28" t="str">
        <f>Critères!C38</f>
        <v>5.4</v>
      </c>
      <c r="D39" s="23" t="str">
        <f>Critères!D38</f>
        <v>Pour chaque tableau de données ayant un titre, le titre est-il correctement associé au tableau de données ?</v>
      </c>
      <c r="E39" s="23" t="s">
        <v>155</v>
      </c>
      <c r="F39" s="29" t="s">
        <v>162</v>
      </c>
      <c r="G39" s="23"/>
      <c r="H39" s="23"/>
    </row>
    <row r="40" spans="1:9" ht="32" x14ac:dyDescent="0.2">
      <c r="A40" s="107"/>
      <c r="B40" s="28" t="str">
        <f>Critères!B39</f>
        <v>RGAA</v>
      </c>
      <c r="C40" s="28" t="str">
        <f>Critères!C39</f>
        <v>5.5</v>
      </c>
      <c r="D40" s="23" t="str">
        <f>Critères!D39</f>
        <v>Pour chaque tableau de données ayant un titre, celui-ci est-il pertinent ?</v>
      </c>
      <c r="E40" s="23" t="s">
        <v>155</v>
      </c>
      <c r="F40" s="29" t="s">
        <v>162</v>
      </c>
      <c r="G40" s="31"/>
      <c r="H40" s="23"/>
    </row>
    <row r="41" spans="1:9" ht="48" x14ac:dyDescent="0.2">
      <c r="A41" s="107"/>
      <c r="B41" s="28" t="str">
        <f>Critères!B40</f>
        <v>RGAA</v>
      </c>
      <c r="C41" s="28" t="str">
        <f>Critères!C40</f>
        <v>5.6</v>
      </c>
      <c r="D41" s="23" t="str">
        <f>Critères!D40</f>
        <v>Pour chaque tableau de données, chaque en-tête de colonnes et chaque en-tête de lignes sont-ils correctement déclarés ?</v>
      </c>
      <c r="E41" s="23" t="s">
        <v>155</v>
      </c>
      <c r="F41" s="29" t="s">
        <v>162</v>
      </c>
      <c r="G41" s="23"/>
      <c r="H41" s="23"/>
    </row>
    <row r="42" spans="1:9" ht="48" x14ac:dyDescent="0.2">
      <c r="A42" s="107"/>
      <c r="B42" s="28" t="str">
        <f>Critères!B41</f>
        <v>RGAA</v>
      </c>
      <c r="C42" s="28" t="str">
        <f>Critères!C41</f>
        <v>5.7</v>
      </c>
      <c r="D42" s="23" t="str">
        <f>Critères!D41</f>
        <v>Pour chaque tableau de données, la technique appropriée permettant d’associer chaque cellule avec ses en-têtes est-elle utilisée (hors cas particuliers) ?</v>
      </c>
      <c r="E42" s="23" t="s">
        <v>155</v>
      </c>
      <c r="F42" s="29" t="s">
        <v>162</v>
      </c>
      <c r="G42" s="23"/>
      <c r="H42" s="23"/>
    </row>
    <row r="43" spans="1:9" ht="48" x14ac:dyDescent="0.2">
      <c r="A43" s="108"/>
      <c r="B43" s="28" t="str">
        <f>Critères!B42</f>
        <v>RGAA</v>
      </c>
      <c r="C43" s="28" t="str">
        <f>Critères!C42</f>
        <v>5.8</v>
      </c>
      <c r="D43" s="23" t="str">
        <f>Critères!D42</f>
        <v>Chaque tableau de mise en forme ne doit pas utiliser d’éléments propres aux tableaux de données. Cette règle est-elle respectée ?</v>
      </c>
      <c r="E43" s="23" t="s">
        <v>155</v>
      </c>
      <c r="F43" s="29" t="s">
        <v>162</v>
      </c>
      <c r="G43" s="23"/>
      <c r="H43" s="23"/>
    </row>
    <row r="44" spans="1:9" ht="17" x14ac:dyDescent="0.2">
      <c r="A44" s="106" t="str">
        <f>Critères!$A$43</f>
        <v>LIENS</v>
      </c>
      <c r="B44" s="28" t="str">
        <f>Critères!B43</f>
        <v>RGAA</v>
      </c>
      <c r="C44" s="28" t="str">
        <f>Critères!C43</f>
        <v>6.1</v>
      </c>
      <c r="D44" s="23" t="str">
        <f>Critères!D43</f>
        <v>Chaque lien est-il explicite (hors cas particuliers) ?</v>
      </c>
      <c r="E44" s="23" t="s">
        <v>155</v>
      </c>
      <c r="F44" s="29" t="s">
        <v>162</v>
      </c>
      <c r="G44" s="23"/>
      <c r="H44" s="23"/>
    </row>
    <row r="45" spans="1:9" ht="17" x14ac:dyDescent="0.2">
      <c r="A45" s="108"/>
      <c r="B45" s="28" t="str">
        <f>Critères!B44</f>
        <v>RGAA</v>
      </c>
      <c r="C45" s="28" t="str">
        <f>Critères!C44</f>
        <v>6.2</v>
      </c>
      <c r="D45" s="23" t="str">
        <f>Critères!D44</f>
        <v>Dans chaque page web, chaque lien a-t-il un intitulé ?</v>
      </c>
      <c r="E45" s="23" t="s">
        <v>155</v>
      </c>
      <c r="F45" s="29" t="s">
        <v>162</v>
      </c>
      <c r="G45" s="23"/>
      <c r="H45" s="23"/>
    </row>
    <row r="46" spans="1:9" ht="32" x14ac:dyDescent="0.2">
      <c r="A46" s="106" t="str">
        <f>Critères!$A$45</f>
        <v>SCRIPTS</v>
      </c>
      <c r="B46" s="28" t="str">
        <f>Critères!B45</f>
        <v>RGAA</v>
      </c>
      <c r="C46" s="28" t="str">
        <f>Critères!C45</f>
        <v>7.1</v>
      </c>
      <c r="D46" s="23" t="str">
        <f>Critères!D45</f>
        <v>Chaque script est-il, si nécessaire, compatible avec les technologies d’assistance ?</v>
      </c>
      <c r="E46" s="23" t="s">
        <v>155</v>
      </c>
      <c r="F46" s="29" t="s">
        <v>162</v>
      </c>
      <c r="G46" s="23"/>
      <c r="H46" s="23"/>
    </row>
    <row r="47" spans="1:9" ht="32" x14ac:dyDescent="0.2">
      <c r="A47" s="107"/>
      <c r="B47" s="28" t="str">
        <f>Critères!B46</f>
        <v>RGAA</v>
      </c>
      <c r="C47" s="28" t="str">
        <f>Critères!C46</f>
        <v>7.2</v>
      </c>
      <c r="D47" s="23" t="str">
        <f>Critères!D46</f>
        <v>Pour chaque script ayant une alternative, cette alternative est-elle pertinente ?</v>
      </c>
      <c r="E47" s="23" t="s">
        <v>155</v>
      </c>
      <c r="F47" s="29" t="s">
        <v>162</v>
      </c>
      <c r="G47" s="23"/>
      <c r="H47" s="23"/>
      <c r="I47" s="37"/>
    </row>
    <row r="48" spans="1:9" ht="32" x14ac:dyDescent="0.2">
      <c r="A48" s="107"/>
      <c r="B48" s="28" t="str">
        <f>Critères!B47</f>
        <v>RGAA</v>
      </c>
      <c r="C48" s="28" t="str">
        <f>Critères!C47</f>
        <v>7.3</v>
      </c>
      <c r="D48" s="23" t="str">
        <f>Critères!D47</f>
        <v>Chaque script est-il contrôlable par le clavier et par tout dispositif de pointage (hors cas particuliers) ?</v>
      </c>
      <c r="E48" s="23" t="s">
        <v>155</v>
      </c>
      <c r="F48" s="29" t="s">
        <v>162</v>
      </c>
      <c r="G48" s="23"/>
      <c r="H48" s="23"/>
    </row>
    <row r="49" spans="1:8" ht="32" x14ac:dyDescent="0.2">
      <c r="A49" s="107"/>
      <c r="B49" s="28" t="str">
        <f>Critères!B48</f>
        <v>RGAA</v>
      </c>
      <c r="C49" s="28" t="str">
        <f>Critères!C48</f>
        <v>7.4</v>
      </c>
      <c r="D49" s="23" t="str">
        <f>Critères!D48</f>
        <v>Pour chaque script qui initie un changement de contexte, l’utilisateur est-il averti ou en a-t-il le contrôle ?</v>
      </c>
      <c r="E49" s="23" t="s">
        <v>155</v>
      </c>
      <c r="F49" s="29" t="s">
        <v>162</v>
      </c>
      <c r="G49" s="23"/>
      <c r="H49" s="23"/>
    </row>
    <row r="50" spans="1:8" ht="32" x14ac:dyDescent="0.2">
      <c r="A50" s="108"/>
      <c r="B50" s="28" t="str">
        <f>Critères!B49</f>
        <v>RGAA</v>
      </c>
      <c r="C50" s="28" t="str">
        <f>Critères!C49</f>
        <v>7.5</v>
      </c>
      <c r="D50" s="23" t="str">
        <f>Critères!D49</f>
        <v>Dans chaque page web, les messages de statut sont-ils correctement restitués par les technologies d’assistance ?</v>
      </c>
      <c r="E50" s="23" t="s">
        <v>155</v>
      </c>
      <c r="F50" s="29" t="s">
        <v>162</v>
      </c>
      <c r="G50" s="23"/>
      <c r="H50" s="23"/>
    </row>
    <row r="51" spans="1:8" ht="17" x14ac:dyDescent="0.2">
      <c r="A51" s="106" t="str">
        <f>Critères!$A$50</f>
        <v>ÉLÉMENTS OBLIGATOIRES</v>
      </c>
      <c r="B51" s="28" t="str">
        <f>Critères!B50</f>
        <v>RGAA</v>
      </c>
      <c r="C51" s="28" t="str">
        <f>Critères!C50</f>
        <v>8.1</v>
      </c>
      <c r="D51" s="23" t="str">
        <f>Critères!D50</f>
        <v>Chaque page web est-elle définie par un type de document ?</v>
      </c>
      <c r="E51" s="23" t="s">
        <v>155</v>
      </c>
      <c r="F51" s="29" t="s">
        <v>162</v>
      </c>
      <c r="G51" s="23"/>
      <c r="H51" s="23"/>
    </row>
    <row r="52" spans="1:8" ht="32" x14ac:dyDescent="0.2">
      <c r="A52" s="107"/>
      <c r="B52" s="28" t="str">
        <f>Critères!B51</f>
        <v>RGAA</v>
      </c>
      <c r="C52" s="28" t="str">
        <f>Critères!C51</f>
        <v>8.2</v>
      </c>
      <c r="D52" s="23" t="str">
        <f>Critères!D51</f>
        <v>Pour chaque page web, le code source généré est-il valide selon le type de document spécifié (hors cas particuliers) ?</v>
      </c>
      <c r="E52" s="23" t="s">
        <v>155</v>
      </c>
      <c r="F52" s="29" t="s">
        <v>162</v>
      </c>
      <c r="G52" s="23"/>
      <c r="H52" s="23"/>
    </row>
    <row r="53" spans="1:8" ht="32" x14ac:dyDescent="0.2">
      <c r="A53" s="107"/>
      <c r="B53" s="28" t="str">
        <f>Critères!B52</f>
        <v>RGAA</v>
      </c>
      <c r="C53" s="28" t="str">
        <f>Critères!C52</f>
        <v>8.3</v>
      </c>
      <c r="D53" s="23" t="str">
        <f>Critères!D52</f>
        <v>Dans chaque page web, la langue par défaut est-elle présente ?</v>
      </c>
      <c r="E53" s="23" t="s">
        <v>155</v>
      </c>
      <c r="F53" s="29" t="s">
        <v>162</v>
      </c>
      <c r="G53" s="23"/>
      <c r="H53" s="23"/>
    </row>
    <row r="54" spans="1:8" ht="32" x14ac:dyDescent="0.2">
      <c r="A54" s="107"/>
      <c r="B54" s="28" t="str">
        <f>Critères!B53</f>
        <v>RGAA</v>
      </c>
      <c r="C54" s="28" t="str">
        <f>Critères!C53</f>
        <v>8.4</v>
      </c>
      <c r="D54" s="23" t="str">
        <f>Critères!D53</f>
        <v>Pour chaque page web ayant une langue par défaut, le code de langue est-il pertinent ?</v>
      </c>
      <c r="E54" s="23" t="s">
        <v>155</v>
      </c>
      <c r="F54" s="29" t="s">
        <v>162</v>
      </c>
      <c r="G54" s="23"/>
      <c r="H54" s="23"/>
    </row>
    <row r="55" spans="1:8" ht="17" x14ac:dyDescent="0.2">
      <c r="A55" s="107"/>
      <c r="B55" s="28" t="str">
        <f>Critères!B54</f>
        <v>RGAA</v>
      </c>
      <c r="C55" s="28" t="str">
        <f>Critères!C54</f>
        <v>8.5</v>
      </c>
      <c r="D55" s="23" t="str">
        <f>Critères!D54</f>
        <v>Chaque page web a-t-elle un titre de page ?</v>
      </c>
      <c r="E55" s="23" t="s">
        <v>155</v>
      </c>
      <c r="F55" s="29" t="s">
        <v>162</v>
      </c>
      <c r="G55" s="23"/>
      <c r="H55" s="23"/>
    </row>
    <row r="56" spans="1:8" ht="32" x14ac:dyDescent="0.2">
      <c r="A56" s="107"/>
      <c r="B56" s="28" t="str">
        <f>Critères!B55</f>
        <v>RGAA</v>
      </c>
      <c r="C56" s="28" t="str">
        <f>Critères!C55</f>
        <v>8.6</v>
      </c>
      <c r="D56" s="23" t="str">
        <f>Critères!D55</f>
        <v>Pour chaque page web ayant un titre de page, ce titre est-il pertinent ?</v>
      </c>
      <c r="E56" s="23" t="s">
        <v>155</v>
      </c>
      <c r="F56" s="29" t="s">
        <v>162</v>
      </c>
      <c r="G56" s="23"/>
      <c r="H56" s="23"/>
    </row>
    <row r="57" spans="1:8" ht="32" x14ac:dyDescent="0.2">
      <c r="A57" s="107"/>
      <c r="B57" s="28" t="str">
        <f>Critères!B56</f>
        <v>RGAA</v>
      </c>
      <c r="C57" s="28" t="str">
        <f>Critères!C56</f>
        <v>8.7</v>
      </c>
      <c r="D57" s="23" t="str">
        <f>Critères!D56</f>
        <v>Dans chaque page web, chaque changement de langue est-il indiqué dans le code source (hors cas particuliers) ?</v>
      </c>
      <c r="E57" s="23" t="s">
        <v>155</v>
      </c>
      <c r="F57" s="29" t="s">
        <v>162</v>
      </c>
      <c r="G57" s="23"/>
      <c r="H57" s="23"/>
    </row>
    <row r="58" spans="1:8" ht="32" x14ac:dyDescent="0.2">
      <c r="A58" s="107"/>
      <c r="B58" s="28" t="str">
        <f>Critères!B57</f>
        <v>RGAA</v>
      </c>
      <c r="C58" s="28" t="str">
        <f>Critères!C57</f>
        <v>8.8</v>
      </c>
      <c r="D58" s="23" t="str">
        <f>Critères!D57</f>
        <v>Dans chaque page web, le code de langue de chaque changement de langue est-il valide et pertinent ?</v>
      </c>
      <c r="E58" s="23" t="s">
        <v>155</v>
      </c>
      <c r="F58" s="29" t="s">
        <v>162</v>
      </c>
      <c r="G58" s="23"/>
      <c r="H58" s="23"/>
    </row>
    <row r="59" spans="1:8" ht="48" x14ac:dyDescent="0.2">
      <c r="A59" s="107"/>
      <c r="B59" s="28" t="str">
        <f>Critères!B58</f>
        <v>RGAA</v>
      </c>
      <c r="C59" s="28" t="str">
        <f>Critères!C58</f>
        <v>8.9</v>
      </c>
      <c r="D59" s="23" t="str">
        <f>Critères!D58</f>
        <v>Dans chaque page web, les balises ne doivent pas être utilisées uniquement à des fins de présentation. Cette règle est-elle respectée ?</v>
      </c>
      <c r="E59" s="23" t="s">
        <v>155</v>
      </c>
      <c r="F59" s="29" t="s">
        <v>162</v>
      </c>
      <c r="G59" s="23"/>
      <c r="H59" s="23"/>
    </row>
    <row r="60" spans="1:8" ht="32" x14ac:dyDescent="0.2">
      <c r="A60" s="108"/>
      <c r="B60" s="28" t="str">
        <f>Critères!B59</f>
        <v>RGAA</v>
      </c>
      <c r="C60" s="28" t="str">
        <f>Critères!C59</f>
        <v>8.10</v>
      </c>
      <c r="D60" s="23" t="str">
        <f>Critères!D59</f>
        <v>Dans chaque page web, les changements du sens de lecture sont-ils signalés ?</v>
      </c>
      <c r="E60" s="23" t="s">
        <v>155</v>
      </c>
      <c r="F60" s="29" t="s">
        <v>162</v>
      </c>
      <c r="G60" s="23"/>
      <c r="H60" s="23"/>
    </row>
    <row r="61" spans="1:8" ht="32" x14ac:dyDescent="0.2">
      <c r="A61" s="106" t="str">
        <f>Critères!$A$60</f>
        <v>STRUCTURATION</v>
      </c>
      <c r="B61" s="28" t="str">
        <f>Critères!B60</f>
        <v>RGAA</v>
      </c>
      <c r="C61" s="28" t="str">
        <f>Critères!C60</f>
        <v>9.1</v>
      </c>
      <c r="D61" s="23" t="str">
        <f>Critères!D60</f>
        <v>Dans chaque page web, l’information est-elle structurée par l’utilisation appropriée de titres ?</v>
      </c>
      <c r="E61" s="23" t="s">
        <v>155</v>
      </c>
      <c r="F61" s="29" t="s">
        <v>162</v>
      </c>
      <c r="G61" s="23"/>
      <c r="H61" s="23"/>
    </row>
    <row r="62" spans="1:8" ht="32" x14ac:dyDescent="0.2">
      <c r="A62" s="107"/>
      <c r="B62" s="28" t="str">
        <f>Critères!B61</f>
        <v>RGAA</v>
      </c>
      <c r="C62" s="28" t="str">
        <f>Critères!C61</f>
        <v>9.2</v>
      </c>
      <c r="D62" s="23" t="str">
        <f>Critères!D61</f>
        <v>Dans chaque page web, la structure du document est-elle cohérente (hors cas particuliers) ?</v>
      </c>
      <c r="E62" s="23" t="s">
        <v>155</v>
      </c>
      <c r="F62" s="29" t="s">
        <v>162</v>
      </c>
      <c r="G62" s="23"/>
      <c r="H62" s="23"/>
    </row>
    <row r="63" spans="1:8" ht="32" x14ac:dyDescent="0.2">
      <c r="A63" s="107"/>
      <c r="B63" s="28" t="str">
        <f>Critères!B62</f>
        <v>RGAA</v>
      </c>
      <c r="C63" s="28" t="str">
        <f>Critères!C62</f>
        <v>9.3</v>
      </c>
      <c r="D63" s="23" t="str">
        <f>Critères!D62</f>
        <v>Dans chaque page web, chaque liste est-elle correctement structurée ?</v>
      </c>
      <c r="E63" s="23" t="s">
        <v>155</v>
      </c>
      <c r="F63" s="29" t="s">
        <v>162</v>
      </c>
      <c r="G63" s="23"/>
      <c r="H63" s="23"/>
    </row>
    <row r="64" spans="1:8" ht="32" x14ac:dyDescent="0.2">
      <c r="A64" s="108"/>
      <c r="B64" s="28" t="str">
        <f>Critères!B63</f>
        <v>RGAA</v>
      </c>
      <c r="C64" s="28" t="str">
        <f>Critères!C63</f>
        <v>9.4</v>
      </c>
      <c r="D64" s="23" t="str">
        <f>Critères!D63</f>
        <v>Dans chaque page web, chaque citation est-elle correctement indiquée ?</v>
      </c>
      <c r="E64" s="23" t="s">
        <v>155</v>
      </c>
      <c r="F64" s="29" t="s">
        <v>162</v>
      </c>
      <c r="G64" s="23"/>
      <c r="H64" s="23"/>
    </row>
    <row r="65" spans="1:8" ht="32" x14ac:dyDescent="0.2">
      <c r="A65" s="106" t="str">
        <f>Critères!$A$64</f>
        <v>PRÉSENTATION</v>
      </c>
      <c r="B65" s="28" t="str">
        <f>Critères!B64</f>
        <v>RGAA</v>
      </c>
      <c r="C65" s="28" t="str">
        <f>Critères!C64</f>
        <v>10.1</v>
      </c>
      <c r="D65" s="23" t="str">
        <f>Critères!D64</f>
        <v>Dans le site web, des feuilles de styles sont-elles utilisées pour contrôler la présentation de l’information ?</v>
      </c>
      <c r="E65" s="23" t="s">
        <v>155</v>
      </c>
      <c r="F65" s="29" t="s">
        <v>162</v>
      </c>
      <c r="G65" s="23"/>
      <c r="H65" s="23"/>
    </row>
    <row r="66" spans="1:8" ht="48" x14ac:dyDescent="0.2">
      <c r="A66" s="107"/>
      <c r="B66" s="28" t="str">
        <f>Critères!B65</f>
        <v>RGAA</v>
      </c>
      <c r="C66" s="28" t="str">
        <f>Critères!C65</f>
        <v>10.2</v>
      </c>
      <c r="D66" s="23" t="str">
        <f>Critères!D65</f>
        <v>Dans chaque page web, le contenu visible porteur d’information reste-t-il présent lorsque les feuilles de styles sont désactivées ?</v>
      </c>
      <c r="E66" s="23" t="s">
        <v>155</v>
      </c>
      <c r="F66" s="29" t="s">
        <v>162</v>
      </c>
      <c r="G66" s="23"/>
      <c r="H66" s="23"/>
    </row>
    <row r="67" spans="1:8" ht="48" x14ac:dyDescent="0.2">
      <c r="A67" s="107"/>
      <c r="B67" s="28" t="str">
        <f>Critères!B66</f>
        <v>RGAA</v>
      </c>
      <c r="C67" s="28" t="str">
        <f>Critères!C66</f>
        <v>10.3</v>
      </c>
      <c r="D67" s="23" t="str">
        <f>Critères!D66</f>
        <v>Dans chaque page web, l’information reste-t-elle compréhensible lorsque les feuilles de styles sont désactivées ?</v>
      </c>
      <c r="E67" s="23" t="s">
        <v>155</v>
      </c>
      <c r="F67" s="29" t="s">
        <v>162</v>
      </c>
      <c r="G67" s="23"/>
      <c r="H67" s="23"/>
    </row>
    <row r="68" spans="1:8" ht="48" x14ac:dyDescent="0.2">
      <c r="A68" s="107"/>
      <c r="B68" s="28" t="str">
        <f>Critères!B67</f>
        <v>RGAA</v>
      </c>
      <c r="C68" s="28" t="str">
        <f>Critères!C67</f>
        <v>10.4</v>
      </c>
      <c r="D68" s="23" t="str">
        <f>Critères!D67</f>
        <v>Dans chaque page web, le texte reste-t-il lisible lorsque la taille des caractères est augmentée jusqu’à 200%, au moins (hors cas particuliers) ?</v>
      </c>
      <c r="E68" s="23" t="s">
        <v>155</v>
      </c>
      <c r="F68" s="29" t="s">
        <v>162</v>
      </c>
      <c r="G68" s="23"/>
      <c r="H68" s="23"/>
    </row>
    <row r="69" spans="1:8" ht="48" x14ac:dyDescent="0.2">
      <c r="A69" s="107"/>
      <c r="B69" s="28" t="str">
        <f>Critères!B68</f>
        <v>RGAA</v>
      </c>
      <c r="C69" s="28" t="str">
        <f>Critères!C68</f>
        <v>10.5</v>
      </c>
      <c r="D69" s="23" t="str">
        <f>Critères!D68</f>
        <v>Dans chaque page web, les déclarations CSS de couleurs de fond d’élément et de police sont-elles correctement utilisées ?</v>
      </c>
      <c r="E69" s="23" t="s">
        <v>155</v>
      </c>
      <c r="F69" s="29" t="s">
        <v>162</v>
      </c>
      <c r="G69" s="23"/>
      <c r="H69" s="23"/>
    </row>
    <row r="70" spans="1:8" ht="32" x14ac:dyDescent="0.2">
      <c r="A70" s="107"/>
      <c r="B70" s="28" t="str">
        <f>Critères!B69</f>
        <v>RGAA</v>
      </c>
      <c r="C70" s="28" t="str">
        <f>Critères!C69</f>
        <v>10.6</v>
      </c>
      <c r="D70" s="23" t="str">
        <f>Critères!D69</f>
        <v>Dans chaque page web, chaque lien dont la nature n’est pas évidente est-il visible par rapport au texte environnant ?</v>
      </c>
      <c r="E70" s="23" t="s">
        <v>155</v>
      </c>
      <c r="F70" s="29" t="s">
        <v>162</v>
      </c>
      <c r="G70" s="23"/>
      <c r="H70" s="23"/>
    </row>
    <row r="71" spans="1:8" ht="32" x14ac:dyDescent="0.2">
      <c r="A71" s="107"/>
      <c r="B71" s="28" t="str">
        <f>Critères!B70</f>
        <v>RGAA</v>
      </c>
      <c r="C71" s="28" t="str">
        <f>Critères!C70</f>
        <v>10.7</v>
      </c>
      <c r="D71" s="23" t="str">
        <f>Critères!D70</f>
        <v>Dans chaque page web, pour chaque élément recevant le focus, la prise de focus est-elle visible ?</v>
      </c>
      <c r="E71" s="23" t="s">
        <v>155</v>
      </c>
      <c r="F71" s="29" t="s">
        <v>162</v>
      </c>
      <c r="G71" s="23"/>
      <c r="H71" s="23"/>
    </row>
    <row r="72" spans="1:8" ht="32" x14ac:dyDescent="0.2">
      <c r="A72" s="107"/>
      <c r="B72" s="28" t="str">
        <f>Critères!B71</f>
        <v>RGAA</v>
      </c>
      <c r="C72" s="28" t="str">
        <f>Critères!C71</f>
        <v>10.8</v>
      </c>
      <c r="D72" s="23" t="str">
        <f>Critères!D71</f>
        <v>Pour chaque page web, les contenus cachés ont-ils vocation à être ignorés par les technologies d’assistance ?</v>
      </c>
      <c r="E72" s="23" t="s">
        <v>155</v>
      </c>
      <c r="F72" s="29" t="s">
        <v>162</v>
      </c>
      <c r="G72" s="23"/>
      <c r="H72" s="23"/>
    </row>
    <row r="73" spans="1:8" ht="48" x14ac:dyDescent="0.2">
      <c r="A73" s="107"/>
      <c r="B73" s="28" t="str">
        <f>Critères!B72</f>
        <v>RGAA</v>
      </c>
      <c r="C73" s="28" t="str">
        <f>Critères!C72</f>
        <v>10.9</v>
      </c>
      <c r="D73" s="23" t="str">
        <f>Critères!D72</f>
        <v>Dans chaque page web, l’information ne doit pas être donnée uniquement par la forme, taille ou position. Cette règle est-elle respectée ?</v>
      </c>
      <c r="E73" s="23" t="s">
        <v>155</v>
      </c>
      <c r="F73" s="29" t="s">
        <v>162</v>
      </c>
      <c r="G73" s="23"/>
      <c r="H73" s="23"/>
    </row>
    <row r="74" spans="1:8" ht="48" x14ac:dyDescent="0.2">
      <c r="A74" s="107"/>
      <c r="B74" s="28" t="str">
        <f>Critères!B73</f>
        <v>RGAA</v>
      </c>
      <c r="C74" s="28" t="str">
        <f>Critères!C73</f>
        <v>10.10</v>
      </c>
      <c r="D74" s="23" t="str">
        <f>Critères!D73</f>
        <v>Dans chaque page web, l’information ne doit pas être donnée par la forme, taille ou position uniquement. Cette règle est-elle implémentée de façon pertinente ?</v>
      </c>
      <c r="E74" s="23" t="s">
        <v>155</v>
      </c>
      <c r="F74" s="29" t="s">
        <v>162</v>
      </c>
      <c r="G74" s="23"/>
      <c r="H74" s="23"/>
    </row>
    <row r="75" spans="1:8" ht="96" x14ac:dyDescent="0.2">
      <c r="A75" s="107"/>
      <c r="B75" s="28" t="str">
        <f>Critères!B74</f>
        <v>RGAA</v>
      </c>
      <c r="C75" s="28" t="str">
        <f>Critères!C74</f>
        <v>10.11</v>
      </c>
      <c r="D75" s="23" t="str">
        <f>Critères!D74</f>
        <v>Pour chaque page web, les contenus peuvent-ils être présentés sans perte d’information ou de fonctionnalité et sans avoir recours soit à un défilement vertical pour une fenêtre ayant une hauteur de 256 px, soit à un défilement horizontal pour une fenêtre ayant une largeur de 320 px (hors cas particuliers) ?</v>
      </c>
      <c r="E75" s="23" t="s">
        <v>155</v>
      </c>
      <c r="F75" s="29" t="s">
        <v>162</v>
      </c>
      <c r="G75" s="23"/>
      <c r="H75" s="23"/>
    </row>
    <row r="76" spans="1:8" ht="64" x14ac:dyDescent="0.2">
      <c r="A76" s="107"/>
      <c r="B76" s="28" t="str">
        <f>Critères!B75</f>
        <v>RGAA</v>
      </c>
      <c r="C76" s="28" t="str">
        <f>Critères!C75</f>
        <v>10.12</v>
      </c>
      <c r="D76" s="23" t="str">
        <f>Critères!D75</f>
        <v>Dans chaque page web, les propriétés d’espacement du texte peuvent-elles être redéfinies par l’utilisateur sans perte de contenu ou de fonctionnalité (hors cas particuliers) ?</v>
      </c>
      <c r="E76" s="23" t="s">
        <v>155</v>
      </c>
      <c r="F76" s="29" t="s">
        <v>162</v>
      </c>
      <c r="G76" s="23"/>
      <c r="H76" s="23"/>
    </row>
    <row r="77" spans="1:8" ht="64" x14ac:dyDescent="0.2">
      <c r="A77" s="107"/>
      <c r="B77" s="28" t="str">
        <f>Critères!B76</f>
        <v>RGAA</v>
      </c>
      <c r="C77" s="28" t="str">
        <f>Critères!C76</f>
        <v>10.13</v>
      </c>
      <c r="D77" s="23" t="str">
        <f>Critères!D76</f>
        <v>Dans chaque page web, les contenus additionnels apparaissant à la prise de focus ou au survol d’un composant d’interface sont-ils contrôlables par l’utilisateur (hors cas particuliers) ?</v>
      </c>
      <c r="E77" s="23" t="s">
        <v>155</v>
      </c>
      <c r="F77" s="29" t="s">
        <v>162</v>
      </c>
      <c r="G77" s="23"/>
      <c r="H77" s="23"/>
    </row>
    <row r="78" spans="1:8" ht="48" x14ac:dyDescent="0.2">
      <c r="A78" s="108"/>
      <c r="B78" s="28" t="str">
        <f>Critères!B77</f>
        <v>RGAA</v>
      </c>
      <c r="C78" s="28" t="str">
        <f>Critères!C77</f>
        <v>10.14</v>
      </c>
      <c r="D78" s="23" t="str">
        <f>Critères!D77</f>
        <v>Dans chaque page web, les contenus additionnels apparaissant via les styles CSS uniquement peuvent-ils être rendus visibles au clavier et par tout dispositif de pointage ?</v>
      </c>
      <c r="E78" s="23" t="s">
        <v>155</v>
      </c>
      <c r="F78" s="29" t="s">
        <v>162</v>
      </c>
      <c r="G78" s="23"/>
      <c r="H78" s="23"/>
    </row>
    <row r="79" spans="1:8" ht="17" x14ac:dyDescent="0.2">
      <c r="A79" s="106" t="str">
        <f>Critères!$A$78</f>
        <v>FORMULAIRES</v>
      </c>
      <c r="B79" s="28" t="str">
        <f>Critères!B78</f>
        <v>RGAA</v>
      </c>
      <c r="C79" s="28" t="str">
        <f>Critères!C78</f>
        <v>11.1</v>
      </c>
      <c r="D79" s="23" t="str">
        <f>Critères!D78</f>
        <v>Chaque champ de formulaire a-t-il une étiquette ?</v>
      </c>
      <c r="E79" s="23" t="s">
        <v>155</v>
      </c>
      <c r="F79" s="29" t="s">
        <v>162</v>
      </c>
      <c r="G79" s="23"/>
      <c r="H79" s="23"/>
    </row>
    <row r="80" spans="1:8" ht="32" x14ac:dyDescent="0.2">
      <c r="A80" s="107"/>
      <c r="B80" s="28" t="str">
        <f>Critères!B79</f>
        <v>RGAA</v>
      </c>
      <c r="C80" s="28" t="str">
        <f>Critères!C79</f>
        <v>11.2</v>
      </c>
      <c r="D80" s="23" t="str">
        <f>Critères!D79</f>
        <v>Chaque étiquette associée à un champ de formulaire est-elle pertinente (hors cas particuliers) ?</v>
      </c>
      <c r="E80" s="23" t="s">
        <v>155</v>
      </c>
      <c r="F80" s="29" t="s">
        <v>162</v>
      </c>
      <c r="G80" s="23"/>
      <c r="H80" s="23"/>
    </row>
    <row r="81" spans="1:8" ht="64" x14ac:dyDescent="0.2">
      <c r="A81" s="107"/>
      <c r="B81" s="28" t="str">
        <f>Critères!B80</f>
        <v>RGAA</v>
      </c>
      <c r="C81" s="28" t="str">
        <f>Critères!C80</f>
        <v>11.3</v>
      </c>
      <c r="D81" s="23" t="str">
        <f>Critères!D80</f>
        <v>Dans chaque formulaire, chaque étiquette associée à un champ de formulaire ayant la même fonction et répétée plusieurs fois dans une même page ou dans un ensemble de pages est-elle cohérente ?</v>
      </c>
      <c r="E81" s="23" t="s">
        <v>155</v>
      </c>
      <c r="F81" s="29" t="s">
        <v>162</v>
      </c>
      <c r="G81" s="23"/>
      <c r="H81" s="23"/>
    </row>
    <row r="82" spans="1:8" ht="32" x14ac:dyDescent="0.2">
      <c r="A82" s="107"/>
      <c r="B82" s="28" t="str">
        <f>Critères!B81</f>
        <v>RGAA</v>
      </c>
      <c r="C82" s="28" t="str">
        <f>Critères!C81</f>
        <v>11.4</v>
      </c>
      <c r="D82" s="23" t="str">
        <f>Critères!D81</f>
        <v>Dans chaque formulaire, chaque étiquette de champ et son champ associé sont-ils accolés (hors cas particuliers) ?</v>
      </c>
      <c r="E82" s="23" t="s">
        <v>155</v>
      </c>
      <c r="F82" s="29" t="s">
        <v>162</v>
      </c>
      <c r="G82" s="23"/>
      <c r="H82" s="23"/>
    </row>
    <row r="83" spans="1:8" ht="32" x14ac:dyDescent="0.2">
      <c r="A83" s="107"/>
      <c r="B83" s="28" t="str">
        <f>Critères!B82</f>
        <v>RGAA</v>
      </c>
      <c r="C83" s="28" t="str">
        <f>Critères!C82</f>
        <v>11.5</v>
      </c>
      <c r="D83" s="23" t="str">
        <f>Critères!D82</f>
        <v>Dans chaque formulaire, les champs de même nature sont-ils regroupés, si nécessaire ?</v>
      </c>
      <c r="E83" s="23" t="s">
        <v>155</v>
      </c>
      <c r="F83" s="29" t="s">
        <v>162</v>
      </c>
      <c r="G83" s="23"/>
      <c r="H83" s="23"/>
    </row>
    <row r="84" spans="1:8" ht="32" x14ac:dyDescent="0.2">
      <c r="A84" s="107"/>
      <c r="B84" s="28" t="str">
        <f>Critères!B83</f>
        <v>RGAA</v>
      </c>
      <c r="C84" s="28" t="str">
        <f>Critères!C83</f>
        <v>11.6</v>
      </c>
      <c r="D84" s="23" t="str">
        <f>Critères!D83</f>
        <v>Dans chaque formulaire, chaque regroupement de champs de même nature a-t-il une légende ?</v>
      </c>
      <c r="E84" s="23" t="s">
        <v>155</v>
      </c>
      <c r="F84" s="29" t="s">
        <v>162</v>
      </c>
      <c r="G84" s="23"/>
      <c r="H84" s="23"/>
    </row>
    <row r="85" spans="1:8" ht="48" x14ac:dyDescent="0.2">
      <c r="A85" s="107"/>
      <c r="B85" s="28" t="str">
        <f>Critères!B84</f>
        <v>RGAA</v>
      </c>
      <c r="C85" s="28" t="str">
        <f>Critères!C84</f>
        <v>11.7</v>
      </c>
      <c r="D85" s="23" t="str">
        <f>Critères!D84</f>
        <v>Dans chaque formulaire, chaque légende associée à un regroupement de champs de même nature est-elle pertinente ?</v>
      </c>
      <c r="E85" s="23" t="s">
        <v>155</v>
      </c>
      <c r="F85" s="29" t="s">
        <v>162</v>
      </c>
      <c r="G85" s="23"/>
      <c r="H85" s="23"/>
    </row>
    <row r="86" spans="1:8" ht="32" x14ac:dyDescent="0.2">
      <c r="A86" s="107"/>
      <c r="B86" s="28" t="str">
        <f>Critères!B85</f>
        <v>RGAA</v>
      </c>
      <c r="C86" s="28" t="str">
        <f>Critères!C85</f>
        <v>11.8</v>
      </c>
      <c r="D86" s="23" t="str">
        <f>Critères!D85</f>
        <v>Dans chaque formulaire, les items de même nature d’une liste de choix sont-ils regroupés de manière pertinente ?</v>
      </c>
      <c r="E86" s="23" t="s">
        <v>155</v>
      </c>
      <c r="F86" s="29" t="s">
        <v>162</v>
      </c>
      <c r="G86" s="23"/>
      <c r="H86" s="23"/>
    </row>
    <row r="87" spans="1:8" ht="32" x14ac:dyDescent="0.2">
      <c r="A87" s="107"/>
      <c r="B87" s="28" t="str">
        <f>Critères!B86</f>
        <v>RGAA</v>
      </c>
      <c r="C87" s="28" t="str">
        <f>Critères!C86</f>
        <v>11.9</v>
      </c>
      <c r="D87" s="23" t="str">
        <f>Critères!D86</f>
        <v>Dans chaque formulaire, l’intitulé de chaque bouton est-il pertinent (hors cas particuliers) ?</v>
      </c>
      <c r="E87" s="23" t="s">
        <v>155</v>
      </c>
      <c r="F87" s="29" t="s">
        <v>162</v>
      </c>
      <c r="G87" s="23"/>
      <c r="H87" s="23"/>
    </row>
    <row r="88" spans="1:8" ht="32" x14ac:dyDescent="0.2">
      <c r="A88" s="107"/>
      <c r="B88" s="28" t="str">
        <f>Critères!B87</f>
        <v>RGAA</v>
      </c>
      <c r="C88" s="28" t="str">
        <f>Critères!C87</f>
        <v>11.10</v>
      </c>
      <c r="D88" s="23" t="str">
        <f>Critères!D87</f>
        <v>Dans chaque formulaire, le contrôle de saisie est-il utilisé de manière pertinente (hors cas particuliers) ?</v>
      </c>
      <c r="E88" s="23" t="s">
        <v>155</v>
      </c>
      <c r="F88" s="29" t="s">
        <v>162</v>
      </c>
      <c r="G88" s="23"/>
      <c r="H88" s="23"/>
    </row>
    <row r="89" spans="1:8" ht="48" x14ac:dyDescent="0.2">
      <c r="A89" s="107"/>
      <c r="B89" s="28" t="str">
        <f>Critères!B88</f>
        <v>RGAA</v>
      </c>
      <c r="C89" s="28" t="str">
        <f>Critères!C88</f>
        <v>11.11</v>
      </c>
      <c r="D89" s="23" t="str">
        <f>Critères!D88</f>
        <v>Dans chaque formulaire, le contrôle de saisie est-il accompagné, si nécessaire, de suggestions facilitant la correction des erreurs de saisie ?</v>
      </c>
      <c r="E89" s="23" t="s">
        <v>155</v>
      </c>
      <c r="F89" s="29" t="s">
        <v>162</v>
      </c>
      <c r="G89" s="23"/>
      <c r="H89" s="23"/>
    </row>
    <row r="90" spans="1:8" ht="80" x14ac:dyDescent="0.2">
      <c r="A90" s="107"/>
      <c r="B90" s="28" t="str">
        <f>Critères!B89</f>
        <v>RGAA</v>
      </c>
      <c r="C90" s="28" t="str">
        <f>Critères!C89</f>
        <v>11.12</v>
      </c>
      <c r="D90" s="23" t="str">
        <f>Critères!D89</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E90" s="23" t="s">
        <v>155</v>
      </c>
      <c r="F90" s="29" t="s">
        <v>162</v>
      </c>
      <c r="G90" s="23"/>
      <c r="H90" s="23"/>
    </row>
    <row r="91" spans="1:8" ht="48" x14ac:dyDescent="0.2">
      <c r="A91" s="108"/>
      <c r="B91" s="28" t="str">
        <f>Critères!B90</f>
        <v>RGAA</v>
      </c>
      <c r="C91" s="28" t="str">
        <f>Critères!C90</f>
        <v>11.13</v>
      </c>
      <c r="D91" s="23" t="str">
        <f>Critères!D90</f>
        <v>La finalité d’un champ de saisie peut-elle être déduite pour faciliter le remplissage automatique des champs avec les données de l’utilisateur ?</v>
      </c>
      <c r="E91" s="23" t="s">
        <v>155</v>
      </c>
      <c r="F91" s="29" t="s">
        <v>162</v>
      </c>
      <c r="G91" s="23"/>
      <c r="H91" s="23"/>
    </row>
    <row r="92" spans="1:8" ht="32" x14ac:dyDescent="0.2">
      <c r="A92" s="106" t="str">
        <f>Critères!$A$91</f>
        <v>NAVIGATION</v>
      </c>
      <c r="B92" s="28" t="str">
        <f>Critères!B91</f>
        <v>RGAA</v>
      </c>
      <c r="C92" s="28" t="str">
        <f>Critères!C91</f>
        <v>12.1</v>
      </c>
      <c r="D92" s="23" t="str">
        <f>Critères!D91</f>
        <v>Chaque ensemble de pages dispose-t-il de deux systèmes de navigation différents, au moins (hors cas particuliers) ?</v>
      </c>
      <c r="E92" s="23" t="s">
        <v>155</v>
      </c>
      <c r="F92" s="29" t="s">
        <v>162</v>
      </c>
      <c r="G92" s="23"/>
      <c r="H92" s="23"/>
    </row>
    <row r="93" spans="1:8" ht="48" x14ac:dyDescent="0.2">
      <c r="A93" s="107"/>
      <c r="B93" s="28" t="str">
        <f>Critères!B92</f>
        <v>RGAA</v>
      </c>
      <c r="C93" s="28" t="str">
        <f>Critères!C92</f>
        <v>12.2</v>
      </c>
      <c r="D93" s="23" t="str">
        <f>Critères!D92</f>
        <v>Dans chaque ensemble de pages, le menu et les barres de navigation sont-ils toujours à la même place (hors cas particuliers) ?</v>
      </c>
      <c r="E93" s="23" t="s">
        <v>155</v>
      </c>
      <c r="F93" s="29" t="s">
        <v>162</v>
      </c>
      <c r="G93" s="23"/>
      <c r="H93" s="23"/>
    </row>
    <row r="94" spans="1:8" ht="17" x14ac:dyDescent="0.2">
      <c r="A94" s="107"/>
      <c r="B94" s="28" t="str">
        <f>Critères!B93</f>
        <v>RGAA</v>
      </c>
      <c r="C94" s="28" t="str">
        <f>Critères!C93</f>
        <v>12.3</v>
      </c>
      <c r="D94" s="23" t="str">
        <f>Critères!D93</f>
        <v>La page « plan du site » est-elle pertinente ?</v>
      </c>
      <c r="E94" s="23" t="s">
        <v>155</v>
      </c>
      <c r="F94" s="29" t="s">
        <v>162</v>
      </c>
      <c r="G94" s="23"/>
      <c r="H94" s="23"/>
    </row>
    <row r="95" spans="1:8" ht="32" x14ac:dyDescent="0.2">
      <c r="A95" s="107"/>
      <c r="B95" s="28" t="str">
        <f>Critères!B94</f>
        <v>RGAA</v>
      </c>
      <c r="C95" s="28" t="str">
        <f>Critères!C94</f>
        <v>12.4</v>
      </c>
      <c r="D95" s="23" t="str">
        <f>Critères!D94</f>
        <v>Dans chaque ensemble de pages, la page « plan du site » est-elle atteignable de manière identique ?</v>
      </c>
      <c r="E95" s="23" t="s">
        <v>155</v>
      </c>
      <c r="F95" s="29" t="s">
        <v>162</v>
      </c>
      <c r="G95" s="23"/>
      <c r="H95" s="23"/>
    </row>
    <row r="96" spans="1:8" ht="32" x14ac:dyDescent="0.2">
      <c r="A96" s="107"/>
      <c r="B96" s="28" t="str">
        <f>Critères!B95</f>
        <v>RGAA</v>
      </c>
      <c r="C96" s="28" t="str">
        <f>Critères!C95</f>
        <v>12.5</v>
      </c>
      <c r="D96" s="23" t="str">
        <f>Critères!D95</f>
        <v>Dans chaque ensemble de pages, le moteur de recherche est-il atteignable de manière identique ?</v>
      </c>
      <c r="E96" s="23" t="s">
        <v>155</v>
      </c>
      <c r="F96" s="29" t="s">
        <v>162</v>
      </c>
      <c r="G96" s="23"/>
      <c r="H96" s="23"/>
    </row>
    <row r="97" spans="1:8" ht="80" x14ac:dyDescent="0.2">
      <c r="A97" s="107"/>
      <c r="B97" s="28" t="str">
        <f>Critères!B96</f>
        <v>RGAA</v>
      </c>
      <c r="C97" s="28" t="str">
        <f>Critères!C96</f>
        <v>12.6</v>
      </c>
      <c r="D97" s="23" t="str">
        <f>Critères!D96</f>
        <v>Les zones de regroupement de contenus présentes dans plusieurs pages web (zones d’en-tête, de navigation principale, de contenu principal, de pied de page et de moteur de recherche) peuvent-elles être atteintes ou évitées ?</v>
      </c>
      <c r="E97" s="23" t="s">
        <v>155</v>
      </c>
      <c r="F97" s="29" t="s">
        <v>162</v>
      </c>
      <c r="G97" s="23"/>
      <c r="H97" s="23"/>
    </row>
    <row r="98" spans="1:8" ht="48" x14ac:dyDescent="0.2">
      <c r="A98" s="107"/>
      <c r="B98" s="28" t="str">
        <f>Critères!B97</f>
        <v>RGAA</v>
      </c>
      <c r="C98" s="28" t="str">
        <f>Critères!C97</f>
        <v>12.7</v>
      </c>
      <c r="D98" s="23" t="str">
        <f>Critères!D97</f>
        <v>Dans chaque page web, un lien d’évitement ou d’accès rapide à la zone de contenu principal est-il présent (hors cas particuliers) ?</v>
      </c>
      <c r="E98" s="23" t="s">
        <v>155</v>
      </c>
      <c r="F98" s="29" t="s">
        <v>162</v>
      </c>
      <c r="G98" s="23"/>
      <c r="H98" s="23"/>
    </row>
    <row r="99" spans="1:8" ht="32" x14ac:dyDescent="0.2">
      <c r="A99" s="107"/>
      <c r="B99" s="28" t="str">
        <f>Critères!B98</f>
        <v>RGAA</v>
      </c>
      <c r="C99" s="28" t="str">
        <f>Critères!C98</f>
        <v>12.8</v>
      </c>
      <c r="D99" s="23" t="str">
        <f>Critères!D98</f>
        <v>Dans chaque page web, l’ordre de tabulation est-il cohérent ?</v>
      </c>
      <c r="E99" s="23" t="s">
        <v>155</v>
      </c>
      <c r="F99" s="29" t="s">
        <v>162</v>
      </c>
      <c r="G99" s="23"/>
      <c r="H99" s="23"/>
    </row>
    <row r="100" spans="1:8" ht="32" x14ac:dyDescent="0.2">
      <c r="A100" s="107"/>
      <c r="B100" s="28" t="str">
        <f>Critères!B99</f>
        <v>RGAA</v>
      </c>
      <c r="C100" s="28" t="str">
        <f>Critères!C99</f>
        <v>12.9</v>
      </c>
      <c r="D100" s="23" t="str">
        <f>Critères!D99</f>
        <v>Dans chaque page web, la navigation ne doit pas contenir de piège au clavier. Cette règle est-elle respectée ?</v>
      </c>
      <c r="E100" s="23" t="s">
        <v>155</v>
      </c>
      <c r="F100" s="29" t="s">
        <v>162</v>
      </c>
      <c r="G100" s="23"/>
      <c r="H100" s="23"/>
    </row>
    <row r="101" spans="1:8" ht="64" x14ac:dyDescent="0.2">
      <c r="A101" s="107"/>
      <c r="B101" s="28" t="str">
        <f>Critères!B100</f>
        <v>RGAA</v>
      </c>
      <c r="C101" s="28" t="str">
        <f>Critères!C100</f>
        <v>12.10</v>
      </c>
      <c r="D101" s="23" t="str">
        <f>Critères!D100</f>
        <v>Dans chaque page web, les raccourcis clavier n’utilisant qu’une seule touche (lettre minuscule ou majuscule, ponctuation, chiffre ou symbole) sont-ils contrôlables par l’utilisateur ?</v>
      </c>
      <c r="E101" s="23" t="s">
        <v>155</v>
      </c>
      <c r="F101" s="29" t="s">
        <v>162</v>
      </c>
      <c r="G101" s="23"/>
      <c r="H101" s="23"/>
    </row>
    <row r="102" spans="1:8" ht="64" x14ac:dyDescent="0.2">
      <c r="A102" s="108"/>
      <c r="B102" s="28" t="str">
        <f>Critères!B101</f>
        <v>RGAA</v>
      </c>
      <c r="C102" s="28" t="str">
        <f>Critères!C101</f>
        <v>12.11</v>
      </c>
      <c r="D102" s="23" t="str">
        <f>Critères!D101</f>
        <v>Dans chaque page web, les contenus additionnels apparaissant au survol, à la prise de focus ou à l’activation d’un composant d’interface sont-ils si nécessaire atteignables au clavier ?</v>
      </c>
      <c r="E102" s="23" t="s">
        <v>155</v>
      </c>
      <c r="F102" s="29" t="s">
        <v>162</v>
      </c>
      <c r="G102" s="23"/>
      <c r="H102" s="23"/>
    </row>
    <row r="103" spans="1:8" ht="48" x14ac:dyDescent="0.2">
      <c r="A103" s="106" t="str">
        <f>Critères!$A$102</f>
        <v>CONSULTATION</v>
      </c>
      <c r="B103" s="28" t="str">
        <f>Critères!B102</f>
        <v>RGAA</v>
      </c>
      <c r="C103" s="28" t="str">
        <f>Critères!C102</f>
        <v>13.1</v>
      </c>
      <c r="D103" s="23" t="str">
        <f>Critères!D102</f>
        <v>Pour chaque page web, l’utilisateur a-t-il le contrôle de chaque limite de temps modifiant le contenu (hors cas particuliers) ?</v>
      </c>
      <c r="E103" s="23" t="s">
        <v>155</v>
      </c>
      <c r="F103" s="29" t="s">
        <v>162</v>
      </c>
      <c r="G103" s="23"/>
      <c r="H103" s="23"/>
    </row>
    <row r="104" spans="1:8" ht="48" x14ac:dyDescent="0.2">
      <c r="A104" s="107"/>
      <c r="B104" s="28" t="str">
        <f>Critères!B103</f>
        <v>RGAA</v>
      </c>
      <c r="C104" s="28" t="str">
        <f>Critères!C103</f>
        <v>13.2</v>
      </c>
      <c r="D104" s="23" t="str">
        <f>Critères!D103</f>
        <v>Dans chaque page web, l’ouverture d’une nouvelle fenêtre ne doit pas être déclenchée sans action de l’utilisateur. Cette règle est-elle respectée ?</v>
      </c>
      <c r="E104" s="23" t="s">
        <v>155</v>
      </c>
      <c r="F104" s="29" t="s">
        <v>162</v>
      </c>
      <c r="G104" s="23"/>
      <c r="H104" s="23"/>
    </row>
    <row r="105" spans="1:8" ht="48" x14ac:dyDescent="0.2">
      <c r="A105" s="107"/>
      <c r="B105" s="28" t="str">
        <f>Critères!B104</f>
        <v>RGAA</v>
      </c>
      <c r="C105" s="28" t="str">
        <f>Critères!C104</f>
        <v>13.3</v>
      </c>
      <c r="D105" s="23" t="str">
        <f>Critères!D104</f>
        <v>Dans chaque page web, chaque document bureautique en téléchargement possède-t-il, si nécessaire, une version accessible (hors cas particuliers) ?</v>
      </c>
      <c r="E105" s="23" t="s">
        <v>155</v>
      </c>
      <c r="F105" s="29" t="s">
        <v>162</v>
      </c>
      <c r="G105" s="23"/>
      <c r="H105" s="23"/>
    </row>
    <row r="106" spans="1:8" ht="32" x14ac:dyDescent="0.2">
      <c r="A106" s="107"/>
      <c r="B106" s="28" t="str">
        <f>Critères!B105</f>
        <v>RGAA</v>
      </c>
      <c r="C106" s="28" t="str">
        <f>Critères!C105</f>
        <v>13.4</v>
      </c>
      <c r="D106" s="23" t="str">
        <f>Critères!D105</f>
        <v>Pour chaque document bureautique ayant une version accessible, cette version offre-t-elle la même information ?</v>
      </c>
      <c r="E106" s="23" t="s">
        <v>155</v>
      </c>
      <c r="F106" s="29" t="s">
        <v>162</v>
      </c>
      <c r="G106" s="23"/>
      <c r="H106" s="23"/>
    </row>
    <row r="107" spans="1:8" ht="32" x14ac:dyDescent="0.2">
      <c r="A107" s="107"/>
      <c r="B107" s="28" t="str">
        <f>Critères!B106</f>
        <v>RGAA</v>
      </c>
      <c r="C107" s="28" t="str">
        <f>Critères!C106</f>
        <v>13.5</v>
      </c>
      <c r="D107" s="23" t="str">
        <f>Critères!D106</f>
        <v>Dans chaque page web, chaque contenu cryptique (art ASCII, émoticon, syntaxe cryptique) a-t-il une alternative ?</v>
      </c>
      <c r="E107" s="23" t="s">
        <v>155</v>
      </c>
      <c r="F107" s="29" t="s">
        <v>162</v>
      </c>
      <c r="G107" s="23"/>
      <c r="H107" s="23"/>
    </row>
    <row r="108" spans="1:8" ht="48" x14ac:dyDescent="0.2">
      <c r="A108" s="107"/>
      <c r="B108" s="28" t="str">
        <f>Critères!B107</f>
        <v>RGAA</v>
      </c>
      <c r="C108" s="28" t="str">
        <f>Critères!C107</f>
        <v>13.6</v>
      </c>
      <c r="D108" s="23" t="str">
        <f>Critères!D107</f>
        <v>Dans chaque page web, pour chaque contenu cryptique (art ASCII, émoticon, syntaxe cryptique) ayant une alternative, cette alternative est-elle pertinente ?</v>
      </c>
      <c r="E108" s="23" t="s">
        <v>155</v>
      </c>
      <c r="F108" s="29" t="s">
        <v>162</v>
      </c>
      <c r="G108" s="23"/>
      <c r="H108" s="23"/>
    </row>
    <row r="109" spans="1:8" ht="48" x14ac:dyDescent="0.2">
      <c r="A109" s="107"/>
      <c r="B109" s="28" t="str">
        <f>Critères!B108</f>
        <v>RGAA</v>
      </c>
      <c r="C109" s="28" t="str">
        <f>Critères!C108</f>
        <v>13.7</v>
      </c>
      <c r="D109" s="23" t="str">
        <f>Critères!D108</f>
        <v>Dans chaque page web, les changements brusques de luminosité ou les effets de flash sont-ils correctement utilisés ?</v>
      </c>
      <c r="E109" s="23" t="s">
        <v>155</v>
      </c>
      <c r="F109" s="29" t="s">
        <v>162</v>
      </c>
      <c r="G109" s="23"/>
      <c r="H109" s="23"/>
    </row>
    <row r="110" spans="1:8" ht="32" x14ac:dyDescent="0.2">
      <c r="A110" s="107"/>
      <c r="B110" s="28" t="str">
        <f>Critères!B109</f>
        <v>RGAA</v>
      </c>
      <c r="C110" s="28" t="str">
        <f>Critères!C109</f>
        <v>13.8</v>
      </c>
      <c r="D110" s="23" t="str">
        <f>Critères!D109</f>
        <v>Dans chaque page web, chaque contenu en mouvement ou clignotant est-il contrôlable par l’utilisateur ?</v>
      </c>
      <c r="E110" s="23" t="s">
        <v>155</v>
      </c>
      <c r="F110" s="29" t="s">
        <v>162</v>
      </c>
    </row>
    <row r="111" spans="1:8" ht="48" x14ac:dyDescent="0.2">
      <c r="A111" s="107"/>
      <c r="B111" s="28" t="str">
        <f>Critères!B110</f>
        <v>RGAA</v>
      </c>
      <c r="C111" s="28" t="str">
        <f>Critères!C110</f>
        <v>13.9</v>
      </c>
      <c r="D111" s="23" t="str">
        <f>Critères!D110</f>
        <v>Dans chaque page web, le contenu proposé est-il consultable quelle que soit l’orientation de l’écran (portait ou paysage) (hors cas particuliers) ?</v>
      </c>
      <c r="E111" s="23" t="s">
        <v>155</v>
      </c>
      <c r="F111" s="29" t="s">
        <v>162</v>
      </c>
    </row>
    <row r="112" spans="1:8" ht="64" x14ac:dyDescent="0.2">
      <c r="A112" s="107"/>
      <c r="B112" s="28" t="str">
        <f>Critères!B111</f>
        <v>RGAA</v>
      </c>
      <c r="C112" s="28" t="str">
        <f>Critères!C111</f>
        <v>13.10</v>
      </c>
      <c r="D112" s="23" t="str">
        <f>Critères!D111</f>
        <v>Dans chaque page web, les fonctionnalités utilisables ou disponibles au moyen d’un geste complexe peuvent-elles être également disponibles au moyen d’un geste simple (hors cas particuliers) ?</v>
      </c>
      <c r="E112" s="23" t="s">
        <v>155</v>
      </c>
      <c r="F112" s="29" t="s">
        <v>162</v>
      </c>
    </row>
    <row r="113" spans="1:6" ht="64" x14ac:dyDescent="0.2">
      <c r="A113" s="107"/>
      <c r="B113" s="28" t="str">
        <f>Critères!B112</f>
        <v>RGAA</v>
      </c>
      <c r="C113" s="28" t="str">
        <f>Critères!C112</f>
        <v>13.11</v>
      </c>
      <c r="D113" s="23" t="str">
        <f>Critères!D112</f>
        <v>Dans chaque page web, les actions déclenchées au moyen d’un dispositif de pointage sur un point unique de l’écran peuvent-elles faire l’objet d’une annulation (hors cas particuliers) ?</v>
      </c>
      <c r="E113" s="23" t="s">
        <v>155</v>
      </c>
      <c r="F113" s="29" t="s">
        <v>162</v>
      </c>
    </row>
    <row r="114" spans="1:6" ht="64" x14ac:dyDescent="0.2">
      <c r="A114" s="107"/>
      <c r="B114" s="28" t="str">
        <f>Critères!B113</f>
        <v>RGAA</v>
      </c>
      <c r="C114" s="28" t="str">
        <f>Critères!C113</f>
        <v>13.12</v>
      </c>
      <c r="D114" s="23" t="str">
        <f>Critères!D113</f>
        <v>Dans chaque page web, les fonctionnalités qui impliquent un mouvement de l’appareil ou vers l’appareil peuvent-elles être satisfaites de manière alternative (hors cas particuliers) ?</v>
      </c>
      <c r="E114" s="23" t="s">
        <v>155</v>
      </c>
      <c r="F114" s="29" t="s">
        <v>162</v>
      </c>
    </row>
    <row r="115" spans="1:6" ht="64" x14ac:dyDescent="0.2">
      <c r="A115" s="107"/>
      <c r="B115" s="28" t="str">
        <f>Critères!B114</f>
        <v>-</v>
      </c>
      <c r="C115" s="28" t="str">
        <f>Critères!C114</f>
        <v>13.13</v>
      </c>
      <c r="D115" s="23" t="str">
        <f>Critères!D114</f>
        <v>Pour chaque fonctionnalité de conversion d’un document, les informations relatives à l’accessibilité disponibles dans le document source sont-elles conservées dans le document de destination (hors cas particuliers) ?</v>
      </c>
      <c r="E115" s="23" t="s">
        <v>155</v>
      </c>
      <c r="F115" s="29" t="s">
        <v>162</v>
      </c>
    </row>
    <row r="116" spans="1:6" ht="48" x14ac:dyDescent="0.2">
      <c r="A116" s="108"/>
      <c r="B116" s="28" t="str">
        <f>Critères!B115</f>
        <v>-</v>
      </c>
      <c r="C116" s="28" t="str">
        <f>Critères!C115</f>
        <v>13.14</v>
      </c>
      <c r="D116" s="23" t="str">
        <f>Critères!D115</f>
        <v>Chaque fonctionnalité d’identification ou de contrôle qui repose sur l’utilisation de caractéristiques biologiques de l’utilisateur dispose-t-elle d’une méthode alternative ?</v>
      </c>
      <c r="E116" s="23" t="s">
        <v>155</v>
      </c>
      <c r="F116" s="29" t="s">
        <v>162</v>
      </c>
    </row>
    <row r="117" spans="1:6" ht="64" x14ac:dyDescent="0.2">
      <c r="A117" s="106" t="str">
        <f>Critères!$A$116</f>
        <v xml:space="preserve">DOCUMENTATION ET FONCTIONNALITÉS D’ACCESSIBILITÉ </v>
      </c>
      <c r="B117" s="28" t="str">
        <f>Critères!B116</f>
        <v>-</v>
      </c>
      <c r="C117" s="28" t="str">
        <f>Critères!C116</f>
        <v>14.1</v>
      </c>
      <c r="D117" s="23" t="str">
        <f>Critères!D116</f>
        <v>La documentation du site web décrit-elle les fonctionnalités d’accessibilité disponibles et les informations relatives à la compatibilité avec l’accessibilité ?</v>
      </c>
      <c r="E117" s="23" t="s">
        <v>155</v>
      </c>
      <c r="F117" s="29" t="s">
        <v>162</v>
      </c>
    </row>
    <row r="118" spans="1:6" ht="80" x14ac:dyDescent="0.2">
      <c r="A118" s="107"/>
      <c r="B118" s="28" t="str">
        <f>Critères!B117</f>
        <v>-</v>
      </c>
      <c r="C118" s="28" t="str">
        <f>Critères!C117</f>
        <v>14.2</v>
      </c>
      <c r="D118" s="23" t="str">
        <f>Critères!D117</f>
        <v>Pour chaque fonctionnalité d’accessibilité décrite dans la documentation, le mécanisme qui permet de l’activer répond aux besoins d’accessibilité des utilisateurs concernés. Cette règle est-elle respectée (hors cas particuliers) ?</v>
      </c>
      <c r="E118" s="23" t="s">
        <v>155</v>
      </c>
      <c r="F118" s="29" t="s">
        <v>162</v>
      </c>
    </row>
    <row r="119" spans="1:6" ht="17" x14ac:dyDescent="0.2">
      <c r="A119" s="108"/>
      <c r="B119" s="28" t="str">
        <f>Critères!B118</f>
        <v>-</v>
      </c>
      <c r="C119" s="28" t="str">
        <f>Critères!C118</f>
        <v>14.3</v>
      </c>
      <c r="D119" s="23" t="str">
        <f>Critères!D118</f>
        <v>La documentation du site web est-elle accessible ?</v>
      </c>
      <c r="E119" s="23" t="s">
        <v>155</v>
      </c>
      <c r="F119" s="29" t="s">
        <v>162</v>
      </c>
    </row>
    <row r="120" spans="1:6" ht="48" x14ac:dyDescent="0.2">
      <c r="A120" s="106" t="str">
        <f>Critères!$A$119</f>
        <v>OUTILS D’ÉDITION</v>
      </c>
      <c r="B120" s="28" t="str">
        <f>Critères!B119</f>
        <v>-</v>
      </c>
      <c r="C120" s="28" t="str">
        <f>Critères!C119</f>
        <v>15.1</v>
      </c>
      <c r="D120" s="23" t="str">
        <f>Critères!D119</f>
        <v>Chaque outil d’édition permet-il de définir les informations d’accessibilité nécessaires pour créer un contenu conforme aux règles d’accessibilité numérique ?</v>
      </c>
      <c r="E120" s="23" t="s">
        <v>155</v>
      </c>
      <c r="F120" s="29" t="s">
        <v>162</v>
      </c>
    </row>
    <row r="121" spans="1:6" ht="48" x14ac:dyDescent="0.2">
      <c r="A121" s="107"/>
      <c r="B121" s="28" t="str">
        <f>Critères!B120</f>
        <v>-</v>
      </c>
      <c r="C121" s="28" t="str">
        <f>Critères!C120</f>
        <v>15.2</v>
      </c>
      <c r="D121" s="23" t="str">
        <f>Critères!D120</f>
        <v>Chaque outil d’édition met-il à disposition des aides à la création de contenus conformes aux règles d’accessibilité numérique ?</v>
      </c>
      <c r="E121" s="23" t="s">
        <v>155</v>
      </c>
      <c r="F121" s="29" t="s">
        <v>162</v>
      </c>
    </row>
    <row r="122" spans="1:6" ht="48" x14ac:dyDescent="0.2">
      <c r="A122" s="107"/>
      <c r="B122" s="28" t="str">
        <f>Critères!B121</f>
        <v>-</v>
      </c>
      <c r="C122" s="28" t="str">
        <f>Critères!C121</f>
        <v>15.3</v>
      </c>
      <c r="D122" s="23" t="str">
        <f>Critères!D121</f>
        <v>Le contenu généré par chaque transformation des contenus est-il conforme aux règles d’accessibilité numérique (hors cas particuliers) ?</v>
      </c>
      <c r="E122" s="23" t="s">
        <v>155</v>
      </c>
      <c r="F122" s="29" t="s">
        <v>162</v>
      </c>
    </row>
    <row r="123" spans="1:6" ht="48" x14ac:dyDescent="0.2">
      <c r="A123" s="107"/>
      <c r="B123" s="28" t="str">
        <f>Critères!B122</f>
        <v>-</v>
      </c>
      <c r="C123" s="28" t="str">
        <f>Critères!C122</f>
        <v>15.4</v>
      </c>
      <c r="D123" s="23" t="str">
        <f>Critères!D122</f>
        <v>Pour chaque erreur d’accessibilité relevée par un test d’accessibilité automatique ou semi-automatique, l’ outil d’édition fournit-il des suggestions de réparation ?</v>
      </c>
      <c r="E123" s="23" t="s">
        <v>155</v>
      </c>
      <c r="F123" s="29" t="s">
        <v>162</v>
      </c>
    </row>
    <row r="124" spans="1:6" ht="48" x14ac:dyDescent="0.2">
      <c r="A124" s="107"/>
      <c r="B124" s="28" t="str">
        <f>Critères!B123</f>
        <v>-</v>
      </c>
      <c r="C124" s="28" t="str">
        <f>Critères!C123</f>
        <v>15.5</v>
      </c>
      <c r="D124" s="23" t="str">
        <f>Critères!D123</f>
        <v>Pour chaque ensemble de gabarits, un gabarit au moins permet de répondre aux règles d’accessibilité numérique. Cette règle est-elle respectée ?</v>
      </c>
      <c r="E124" s="23" t="s">
        <v>155</v>
      </c>
      <c r="F124" s="29" t="s">
        <v>162</v>
      </c>
    </row>
    <row r="125" spans="1:6" ht="32" x14ac:dyDescent="0.2">
      <c r="A125" s="108"/>
      <c r="B125" s="28" t="str">
        <f>Critères!B124</f>
        <v>-</v>
      </c>
      <c r="C125" s="28" t="str">
        <f>Critères!C124</f>
        <v>15.6</v>
      </c>
      <c r="D125" s="23" t="str">
        <f>Critères!D124</f>
        <v>Chaque gabarit qui permet de répondre aux règles d’accessibilité numérique est-il clairement identifiable ?</v>
      </c>
      <c r="E125" s="23" t="s">
        <v>155</v>
      </c>
      <c r="F125" s="29" t="s">
        <v>162</v>
      </c>
    </row>
    <row r="126" spans="1:6" ht="64" x14ac:dyDescent="0.2">
      <c r="A126" s="106" t="str">
        <f>Critères!$A$125</f>
        <v>SERVICES D’ASSISTANCE</v>
      </c>
      <c r="B126" s="28" t="str">
        <f>Critères!B125</f>
        <v>-</v>
      </c>
      <c r="C126" s="28" t="str">
        <f>Critères!C125</f>
        <v>16.1</v>
      </c>
      <c r="D126" s="23" t="str">
        <f>Critères!D125</f>
        <v>Chaque service d’assistance fournit-il des informations relatives aux fonctionnalités d’accessibilité et à la compatibilité avec l’accessibilité, décrites dans la documentation du site web ?</v>
      </c>
      <c r="E126" s="23" t="s">
        <v>155</v>
      </c>
      <c r="F126" s="29" t="s">
        <v>162</v>
      </c>
    </row>
    <row r="127" spans="1:6" ht="64" x14ac:dyDescent="0.2">
      <c r="A127" s="107"/>
      <c r="B127" s="28" t="str">
        <f>Critères!B126</f>
        <v>-</v>
      </c>
      <c r="C127" s="28" t="str">
        <f>Critères!C126</f>
        <v>16.2</v>
      </c>
      <c r="D127" s="23" t="str">
        <f>Critères!D126</f>
        <v>Le service d’assistance répond aux besoins de communication des personnes handicapées directement ou par l’intermédiaire d’un service de relais. Cette règle est-elle respectée ?</v>
      </c>
      <c r="E127" s="23" t="s">
        <v>155</v>
      </c>
      <c r="F127" s="29" t="s">
        <v>162</v>
      </c>
    </row>
    <row r="128" spans="1:6" ht="32" x14ac:dyDescent="0.2">
      <c r="A128" s="108"/>
      <c r="B128" s="28" t="str">
        <f>Critères!B127</f>
        <v>-</v>
      </c>
      <c r="C128" s="28" t="str">
        <f>Critères!C127</f>
        <v>16.3</v>
      </c>
      <c r="D128" s="23" t="str">
        <f>Critères!D127</f>
        <v>La documentation fournie par le service d’assistance est-elle accessible ?</v>
      </c>
      <c r="E128" s="23" t="s">
        <v>155</v>
      </c>
      <c r="F128" s="29" t="s">
        <v>162</v>
      </c>
    </row>
    <row r="129" spans="1:6" ht="80" x14ac:dyDescent="0.2">
      <c r="A129" s="115" t="str">
        <f>Critères!$A$128</f>
        <v>COMMUNICATION EN TEMPS RÉEL</v>
      </c>
      <c r="B129" s="28" t="str">
        <f>Critères!B128</f>
        <v>-</v>
      </c>
      <c r="C129" s="28" t="str">
        <f>Critères!C128</f>
        <v>17.1</v>
      </c>
      <c r="D129" s="23" t="str">
        <f>Critères!D128</f>
        <v>Pour chaque application web de communication orale bidirectionnelle, l’application est-elle capable d’encoder et de décoder cette communication avec une gamme de fréquences dont la limite supérieure est de 7 000 Hz au moins ?</v>
      </c>
      <c r="E129" s="23" t="s">
        <v>155</v>
      </c>
      <c r="F129" s="29" t="s">
        <v>162</v>
      </c>
    </row>
    <row r="130" spans="1:6" ht="48" x14ac:dyDescent="0.2">
      <c r="A130" s="107"/>
      <c r="B130" s="28" t="str">
        <f>Critères!B129</f>
        <v>-</v>
      </c>
      <c r="C130" s="28" t="str">
        <f>Critères!C129</f>
        <v>17.2</v>
      </c>
      <c r="D130" s="23" t="str">
        <f>Critères!D129</f>
        <v>Chaque application web qui permet une communication orale bidirectionnelle dispose-t-elle d’une fonctionnalité de communication écrite en temps réel ?</v>
      </c>
      <c r="E130" s="23" t="s">
        <v>155</v>
      </c>
      <c r="F130" s="29" t="s">
        <v>162</v>
      </c>
    </row>
    <row r="131" spans="1:6" ht="48" x14ac:dyDescent="0.2">
      <c r="A131" s="107"/>
      <c r="B131" s="28" t="str">
        <f>Critères!B130</f>
        <v>-</v>
      </c>
      <c r="C131" s="28" t="str">
        <f>Critères!C130</f>
        <v>17.3</v>
      </c>
      <c r="D131" s="23" t="str">
        <f>Critères!D130</f>
        <v>Pour chaque application web qui permet une communication orale bidirectionnelle et écrite en temps réel, les deux modes sont-ils utilisables simultanément ?</v>
      </c>
      <c r="E131" s="23" t="s">
        <v>155</v>
      </c>
      <c r="F131" s="29" t="s">
        <v>162</v>
      </c>
    </row>
    <row r="132" spans="1:6" ht="48" x14ac:dyDescent="0.2">
      <c r="A132" s="107"/>
      <c r="B132" s="28" t="str">
        <f>Critères!B131</f>
        <v>-</v>
      </c>
      <c r="C132" s="28" t="str">
        <f>Critères!C131</f>
        <v>17.4</v>
      </c>
      <c r="D132" s="23" t="str">
        <f>Critères!D131</f>
        <v>Pour chaque fonctionnalité de communication écrite en temps réel, les messages peuvent-ils être identifiés (hors cas particuliers) ?</v>
      </c>
      <c r="E132" s="23" t="s">
        <v>155</v>
      </c>
      <c r="F132" s="29" t="s">
        <v>162</v>
      </c>
    </row>
    <row r="133" spans="1:6" ht="48" x14ac:dyDescent="0.2">
      <c r="A133" s="107"/>
      <c r="B133" s="28" t="str">
        <f>Critères!B132</f>
        <v>-</v>
      </c>
      <c r="C133" s="28" t="str">
        <f>Critères!C132</f>
        <v>17.5</v>
      </c>
      <c r="D133" s="23" t="str">
        <f>Critères!D132</f>
        <v>Pour chaque application web de communication orale bidirectionnelle, un indicateur visuel de l’activité orale est-il présent ?</v>
      </c>
      <c r="E133" s="23" t="s">
        <v>155</v>
      </c>
      <c r="F133" s="29" t="s">
        <v>162</v>
      </c>
    </row>
    <row r="134" spans="1:6" ht="64" x14ac:dyDescent="0.2">
      <c r="A134" s="107"/>
      <c r="B134" s="28" t="str">
        <f>Critères!B133</f>
        <v>-</v>
      </c>
      <c r="C134" s="28" t="str">
        <f>Critères!C133</f>
        <v>17.6</v>
      </c>
      <c r="D134" s="23" t="str">
        <f>Critères!D133</f>
        <v>Chaque application web de communication écrite en temps réel qui peut interagir avec d’autres applications de communication écrite en temps réel respecte-t-elle les règles d’interopérabilité en vigueur ?</v>
      </c>
      <c r="E134" s="23" t="s">
        <v>155</v>
      </c>
      <c r="F134" s="29" t="s">
        <v>162</v>
      </c>
    </row>
    <row r="135" spans="1:6" ht="64" x14ac:dyDescent="0.2">
      <c r="A135" s="107"/>
      <c r="B135" s="28" t="str">
        <f>Critères!B134</f>
        <v>-</v>
      </c>
      <c r="C135" s="28" t="str">
        <f>Critères!C134</f>
        <v>17.7</v>
      </c>
      <c r="D135" s="23" t="str">
        <f>Critères!D134</f>
        <v>Pour chaque application web de communication écrite en temps réel, le délai de transmission de chaque unité de saisie est de 500ms ou moins. Cette règle est-elle respectée ?</v>
      </c>
      <c r="E135" s="23" t="s">
        <v>155</v>
      </c>
      <c r="F135" s="29" t="s">
        <v>162</v>
      </c>
    </row>
    <row r="136" spans="1:6" ht="48" x14ac:dyDescent="0.2">
      <c r="A136" s="107"/>
      <c r="B136" s="28" t="str">
        <f>Critères!B135</f>
        <v>-</v>
      </c>
      <c r="C136" s="28" t="str">
        <f>Critères!C135</f>
        <v>17.8</v>
      </c>
      <c r="D136" s="23" t="str">
        <f>Critères!D135</f>
        <v>Pour chaque application web de télécommunication, l’identification de l’interlocuteur qui initie un appel est-elle accessible ?</v>
      </c>
      <c r="E136" s="23" t="s">
        <v>155</v>
      </c>
      <c r="F136" s="29" t="s">
        <v>162</v>
      </c>
    </row>
    <row r="137" spans="1:6" ht="64" x14ac:dyDescent="0.2">
      <c r="A137" s="107"/>
      <c r="B137" s="28" t="str">
        <f>Critères!B136</f>
        <v>-</v>
      </c>
      <c r="C137" s="28" t="str">
        <f>Critères!C136</f>
        <v>17.9</v>
      </c>
      <c r="D137" s="23" t="str">
        <f>Critères!D136</f>
        <v>Pour chaque application web de communication orale bidirectionnelle qui permet d’identifier l’activité d’un interlocuteur oralisant, il est possible d’identifier l’activité d’un interlocuteur signant. Cette règle est-elle respectée ?</v>
      </c>
      <c r="E137" s="23" t="s">
        <v>155</v>
      </c>
      <c r="F137" s="29" t="s">
        <v>162</v>
      </c>
    </row>
    <row r="138" spans="1:6" ht="64" x14ac:dyDescent="0.2">
      <c r="A138" s="107"/>
      <c r="B138" s="28" t="str">
        <f>Critères!B137</f>
        <v>-</v>
      </c>
      <c r="C138" s="28" t="str">
        <f>Critères!C137</f>
        <v>17.10</v>
      </c>
      <c r="D138" s="23" t="str">
        <f>Critères!D137</f>
        <v>Pour chaque application web de communication orale bidirectionnelle qui dispose de fonctionnalités vocales, celles-ci sont-elles utilisables sans la nécessité d’écouter ou parler ?</v>
      </c>
      <c r="E138" s="23" t="s">
        <v>155</v>
      </c>
      <c r="F138" s="29" t="s">
        <v>162</v>
      </c>
    </row>
    <row r="139" spans="1:6" ht="48" x14ac:dyDescent="0.2">
      <c r="A139" s="108"/>
      <c r="B139" s="28" t="str">
        <f>Critères!B138</f>
        <v>-</v>
      </c>
      <c r="C139" s="28" t="str">
        <f>Critères!C138</f>
        <v>17.11</v>
      </c>
      <c r="D139" s="23" t="str">
        <f>Critères!D138</f>
        <v>Pour chaque application web de communication orale bidirectionnelle qui dispose d’une vidéo en temps réel, la qualité de la vidéo est-elle suffisante ?</v>
      </c>
      <c r="E139" s="23" t="s">
        <v>155</v>
      </c>
      <c r="F139" s="29" t="s">
        <v>162</v>
      </c>
    </row>
  </sheetData>
  <mergeCells count="19">
    <mergeCell ref="A129:A139"/>
    <mergeCell ref="A4:A12"/>
    <mergeCell ref="A13:A14"/>
    <mergeCell ref="A15:A17"/>
    <mergeCell ref="A92:A102"/>
    <mergeCell ref="A103:A116"/>
    <mergeCell ref="A117:A119"/>
    <mergeCell ref="A120:A125"/>
    <mergeCell ref="A126:A128"/>
    <mergeCell ref="A46:A50"/>
    <mergeCell ref="A51:A60"/>
    <mergeCell ref="A61:A64"/>
    <mergeCell ref="A65:A78"/>
    <mergeCell ref="A79:A91"/>
    <mergeCell ref="A1:H1"/>
    <mergeCell ref="A2:H2"/>
    <mergeCell ref="A18:A35"/>
    <mergeCell ref="A36:A43"/>
    <mergeCell ref="A44:A45"/>
  </mergeCells>
  <conditionalFormatting sqref="E4:E139">
    <cfRule type="cellIs" dxfId="83" priority="1" operator="equal">
      <formula>"C"</formula>
    </cfRule>
    <cfRule type="cellIs" dxfId="82" priority="2" operator="equal">
      <formula>"NC"</formula>
    </cfRule>
    <cfRule type="cellIs" dxfId="81" priority="3" operator="equal">
      <formula>"NA"</formula>
    </cfRule>
    <cfRule type="cellIs" dxfId="80" priority="4" operator="equal">
      <formula>"NT"</formula>
    </cfRule>
  </conditionalFormatting>
  <conditionalFormatting sqref="F4:F139">
    <cfRule type="cellIs" dxfId="79" priority="5" operator="equal">
      <formula>"D"</formula>
    </cfRule>
    <cfRule type="cellIs" dxfId="78" priority="6" operator="equal">
      <formula>"E"</formula>
    </cfRule>
    <cfRule type="cellIs" dxfId="77" priority="7" operator="equal">
      <formula>"N"</formula>
    </cfRule>
  </conditionalFormatting>
  <dataValidations count="2">
    <dataValidation type="list" operator="equal" showErrorMessage="1" sqref="E4:E139" xr:uid="{92D8BBB9-D687-D247-B4D9-07BFAF8E5303}">
      <formula1>"C,NC,NA,NT"</formula1>
      <formula2>0</formula2>
    </dataValidation>
    <dataValidation type="list" operator="equal" showErrorMessage="1" sqref="F4:F139" xr:uid="{8D43180C-B92C-1E4B-A015-BDEF27DB59A4}">
      <formula1>"D,E,N"</formula1>
    </dataValidation>
  </dataValidations>
  <pageMargins left="0.39374999999999999" right="0.39374999999999999" top="0.53263888888888899" bottom="0.39374999999999999" header="0.39374999999999999" footer="0.39374999999999999"/>
  <pageSetup scale="74" pageOrder="overThenDown" orientation="portrait" horizontalDpi="300" verticalDpi="300" r:id="rId1"/>
  <headerFooter>
    <oddHeader>&amp;L&amp;10RGAA 3.0 - Relevé pour le site : wwww.site.fr&amp;R&amp;10&amp;P/&amp;N -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0"/>
  <dimension ref="A1:AMJ139"/>
  <sheetViews>
    <sheetView zoomScaleNormal="100" zoomScalePageLayoutView="60" workbookViewId="0">
      <selection activeCell="E4" sqref="E4:E139"/>
    </sheetView>
  </sheetViews>
  <sheetFormatPr baseColWidth="10" defaultColWidth="9.5703125" defaultRowHeight="16" x14ac:dyDescent="0.2"/>
  <cols>
    <col min="1" max="1" width="4.140625" customWidth="1"/>
    <col min="2" max="2" width="4.5703125" bestFit="1" customWidth="1"/>
    <col min="3" max="3" width="5.5703125" style="11" customWidth="1"/>
    <col min="4" max="4" width="39.85546875" style="1" customWidth="1"/>
    <col min="5" max="5" width="3.85546875" style="1" customWidth="1"/>
    <col min="6" max="6" width="3.140625" style="1" customWidth="1"/>
    <col min="7" max="7" width="79.85546875" style="1" customWidth="1"/>
    <col min="8" max="8" width="22.85546875" style="1" customWidth="1"/>
    <col min="9" max="9" width="64.42578125" style="1" customWidth="1"/>
    <col min="10" max="65" width="9.5703125" style="1"/>
    <col min="1025" max="1025" width="7.42578125" customWidth="1"/>
  </cols>
  <sheetData>
    <row r="1" spans="1:1024" x14ac:dyDescent="0.2">
      <c r="A1" s="91" t="str">
        <f>Échantillon!A1</f>
        <v>RAWeb 1 – GRILLE D'ÉVALUATION</v>
      </c>
      <c r="B1" s="91"/>
      <c r="C1" s="91"/>
      <c r="D1" s="91"/>
      <c r="E1" s="91"/>
      <c r="F1" s="91"/>
      <c r="G1" s="91"/>
      <c r="H1" s="91"/>
    </row>
    <row r="2" spans="1:1024" x14ac:dyDescent="0.2">
      <c r="A2" s="116" t="str">
        <f>CONCATENATE(Échantillon!B13," : ",Échantillon!C13)</f>
        <v>Mentions légales : http://www.site.lu/mentions-legales.html</v>
      </c>
      <c r="B2" s="116"/>
      <c r="C2" s="116"/>
      <c r="D2" s="116"/>
      <c r="E2" s="116"/>
      <c r="F2" s="116"/>
      <c r="G2" s="116"/>
      <c r="H2" s="116"/>
    </row>
    <row r="3" spans="1:1024" ht="120" x14ac:dyDescent="0.2">
      <c r="A3" s="48" t="s">
        <v>25</v>
      </c>
      <c r="B3" s="48" t="s">
        <v>310</v>
      </c>
      <c r="C3" s="48" t="s">
        <v>26</v>
      </c>
      <c r="D3" s="49" t="s">
        <v>27</v>
      </c>
      <c r="E3" s="48" t="s">
        <v>150</v>
      </c>
      <c r="F3" s="48" t="s">
        <v>373</v>
      </c>
      <c r="G3" s="49" t="s">
        <v>295</v>
      </c>
      <c r="H3" s="49" t="s">
        <v>161</v>
      </c>
    </row>
    <row r="4" spans="1:1024" ht="32" x14ac:dyDescent="0.2">
      <c r="A4" s="106" t="str">
        <f>Critères!$A$3</f>
        <v>IMAGES</v>
      </c>
      <c r="B4" s="28" t="str">
        <f>Critères!B3</f>
        <v>RGAA</v>
      </c>
      <c r="C4" s="28" t="str">
        <f>Critères!C3</f>
        <v>1.1</v>
      </c>
      <c r="D4" s="23" t="str">
        <f>Critères!D3</f>
        <v>Chaque image porteuse d’information a-t-elle une alternative textuelle ?</v>
      </c>
      <c r="E4" s="23" t="s">
        <v>155</v>
      </c>
      <c r="F4" s="29" t="s">
        <v>162</v>
      </c>
      <c r="G4" s="23"/>
      <c r="H4" s="23"/>
      <c r="I4"/>
    </row>
    <row r="5" spans="1:1024" ht="32" x14ac:dyDescent="0.2">
      <c r="A5" s="107"/>
      <c r="B5" s="28" t="str">
        <f>Critères!B4</f>
        <v>RGAA</v>
      </c>
      <c r="C5" s="28" t="str">
        <f>Critères!C4</f>
        <v>1.2</v>
      </c>
      <c r="D5" s="23" t="str">
        <f>Critères!D4</f>
        <v>Chaque image de décoration est-elle correctement ignorée par les technologies d’assistance ?</v>
      </c>
      <c r="E5" s="23" t="s">
        <v>155</v>
      </c>
      <c r="F5" s="29" t="s">
        <v>162</v>
      </c>
      <c r="G5" s="23"/>
      <c r="H5" s="23"/>
      <c r="AME5" s="12"/>
      <c r="AMF5" s="12"/>
      <c r="AMG5" s="12"/>
      <c r="AMH5" s="12"/>
      <c r="AMI5" s="12"/>
      <c r="AMJ5" s="12"/>
    </row>
    <row r="6" spans="1:1024" ht="48" x14ac:dyDescent="0.2">
      <c r="A6" s="107"/>
      <c r="B6" s="28" t="str">
        <f>Critères!B5</f>
        <v>RGAA</v>
      </c>
      <c r="C6" s="28" t="str">
        <f>Critères!C5</f>
        <v>1.3</v>
      </c>
      <c r="D6" s="23" t="str">
        <f>Critères!D5</f>
        <v>Pour chaque image porteuse d'information ayant une alternative textuelle, cette alternative est-elle pertinente (hors cas particuliers) ?</v>
      </c>
      <c r="E6" s="23" t="s">
        <v>155</v>
      </c>
      <c r="F6" s="29" t="s">
        <v>162</v>
      </c>
      <c r="G6" s="23"/>
      <c r="H6" s="23"/>
    </row>
    <row r="7" spans="1:1024" ht="64" x14ac:dyDescent="0.2">
      <c r="A7" s="107"/>
      <c r="B7" s="28" t="str">
        <f>Critères!B6</f>
        <v>RGAA</v>
      </c>
      <c r="C7" s="28" t="str">
        <f>Critères!C6</f>
        <v>1.4</v>
      </c>
      <c r="D7" s="23" t="str">
        <f>Critères!D6</f>
        <v>Pour chaque image utilisée comme CAPTCHA ou comme image-test, ayant une alternative textuelle, cette alternative permet-elle d’identifier la nature et la fonction de l’image ?</v>
      </c>
      <c r="E7" s="23" t="s">
        <v>155</v>
      </c>
      <c r="F7" s="29" t="s">
        <v>162</v>
      </c>
      <c r="G7" s="23"/>
      <c r="H7" s="23"/>
    </row>
    <row r="8" spans="1:1024" ht="48" x14ac:dyDescent="0.2">
      <c r="A8" s="107"/>
      <c r="B8" s="28" t="str">
        <f>Critères!B7</f>
        <v>RGAA</v>
      </c>
      <c r="C8" s="28" t="str">
        <f>Critères!C7</f>
        <v>1.5</v>
      </c>
      <c r="D8" s="23" t="str">
        <f>Critères!D7</f>
        <v>Pour chaque image utilisée comme CAPTCHA, une solution d’accès alternatif au contenu ou à la fonction du CAPTCHA est-elle présente ?</v>
      </c>
      <c r="E8" s="23" t="s">
        <v>155</v>
      </c>
      <c r="F8" s="29" t="s">
        <v>162</v>
      </c>
      <c r="G8" s="43"/>
      <c r="H8" s="23"/>
    </row>
    <row r="9" spans="1:1024" ht="32" x14ac:dyDescent="0.2">
      <c r="A9" s="107"/>
      <c r="B9" s="28" t="str">
        <f>Critères!B8</f>
        <v>RGAA</v>
      </c>
      <c r="C9" s="28" t="str">
        <f>Critères!C8</f>
        <v>1.6</v>
      </c>
      <c r="D9" s="23" t="str">
        <f>Critères!D8</f>
        <v>Chaque image porteuse d’information a-t-elle, si nécessaire, une description détaillée ?</v>
      </c>
      <c r="E9" s="23" t="s">
        <v>155</v>
      </c>
      <c r="F9" s="29" t="s">
        <v>162</v>
      </c>
      <c r="G9" s="23"/>
      <c r="H9" s="23"/>
    </row>
    <row r="10" spans="1:1024" ht="32" x14ac:dyDescent="0.2">
      <c r="A10" s="107"/>
      <c r="B10" s="28" t="str">
        <f>Critères!B9</f>
        <v>RGAA</v>
      </c>
      <c r="C10" s="28" t="str">
        <f>Critères!C9</f>
        <v>1.7</v>
      </c>
      <c r="D10" s="23" t="str">
        <f>Critères!D9</f>
        <v>Pour chaque image porteuse d’information ayant une description détaillée, cette description est-elle pertinente ?</v>
      </c>
      <c r="E10" s="23" t="s">
        <v>155</v>
      </c>
      <c r="F10" s="29" t="s">
        <v>162</v>
      </c>
      <c r="G10" s="23"/>
      <c r="H10" s="23"/>
    </row>
    <row r="11" spans="1:1024" ht="64" x14ac:dyDescent="0.2">
      <c r="A11" s="107"/>
      <c r="B11" s="28" t="str">
        <f>Critères!B10</f>
        <v>RGAA</v>
      </c>
      <c r="C11" s="28" t="str">
        <f>Critères!C10</f>
        <v>1.8</v>
      </c>
      <c r="D11" s="23" t="str">
        <f>Critères!D10</f>
        <v>Chaque image texte porteuse d’information, en l’absence d’un mécanisme de remplacement, doit si possible être remplacée par du texte stylé. Cette règle est-elle respectée (hors cas particuliers) ?</v>
      </c>
      <c r="E11" s="23" t="s">
        <v>155</v>
      </c>
      <c r="F11" s="29" t="s">
        <v>162</v>
      </c>
      <c r="G11" s="23"/>
      <c r="H11" s="23"/>
    </row>
    <row r="12" spans="1:1024" ht="32" x14ac:dyDescent="0.2">
      <c r="A12" s="108"/>
      <c r="B12" s="28" t="str">
        <f>Critères!B11</f>
        <v>RGAA</v>
      </c>
      <c r="C12" s="28" t="str">
        <f>Critères!C11</f>
        <v>1.9</v>
      </c>
      <c r="D12" s="23" t="str">
        <f>Critères!D11</f>
        <v>Chaque légende d’image est-elle, si nécessaire, correctement reliée à l’image correspondante ?</v>
      </c>
      <c r="E12" s="23" t="s">
        <v>155</v>
      </c>
      <c r="F12" s="29" t="s">
        <v>162</v>
      </c>
      <c r="G12" s="23"/>
      <c r="H12" s="23"/>
    </row>
    <row r="13" spans="1:1024" ht="17" x14ac:dyDescent="0.2">
      <c r="A13" s="106" t="str">
        <f>Critères!$A$12</f>
        <v>CADRES</v>
      </c>
      <c r="B13" s="28" t="str">
        <f>Critères!B12</f>
        <v>RGAA</v>
      </c>
      <c r="C13" s="28" t="str">
        <f>Critères!C12</f>
        <v>2.1</v>
      </c>
      <c r="D13" s="23" t="str">
        <f>Critères!D12</f>
        <v>Chaque cadre a-t-il un titre de cadre ?</v>
      </c>
      <c r="E13" s="23" t="s">
        <v>155</v>
      </c>
      <c r="F13" s="29" t="s">
        <v>162</v>
      </c>
      <c r="G13" s="30"/>
      <c r="H13" s="23"/>
    </row>
    <row r="14" spans="1:1024" ht="32" x14ac:dyDescent="0.2">
      <c r="A14" s="108"/>
      <c r="B14" s="28" t="str">
        <f>Critères!B13</f>
        <v>RGAA</v>
      </c>
      <c r="C14" s="28" t="str">
        <f>Critères!C13</f>
        <v>2.2</v>
      </c>
      <c r="D14" s="23" t="str">
        <f>Critères!D13</f>
        <v>Pour chaque cadre ayant un titre de cadre, ce titre de cadre est-il pertinent ?</v>
      </c>
      <c r="E14" s="23" t="s">
        <v>155</v>
      </c>
      <c r="F14" s="29" t="s">
        <v>162</v>
      </c>
      <c r="G14" s="23"/>
      <c r="H14" s="23"/>
    </row>
    <row r="15" spans="1:1024" ht="48" x14ac:dyDescent="0.2">
      <c r="A15" s="106" t="str">
        <f>Critères!$A$14</f>
        <v>COULEURS</v>
      </c>
      <c r="B15" s="28" t="str">
        <f>Critères!B14</f>
        <v>RGAA</v>
      </c>
      <c r="C15" s="28" t="str">
        <f>Critères!C14</f>
        <v>3.1</v>
      </c>
      <c r="D15" s="23" t="str">
        <f>Critères!D14</f>
        <v>Dans chaque page web, l’information ne doit pas être donnée uniquement par la couleur. Cette règle est-elle respectée ?</v>
      </c>
      <c r="E15" s="23" t="s">
        <v>155</v>
      </c>
      <c r="F15" s="29" t="s">
        <v>162</v>
      </c>
      <c r="G15" s="23"/>
      <c r="H15" s="23"/>
    </row>
    <row r="16" spans="1:1024" ht="48" x14ac:dyDescent="0.2">
      <c r="A16" s="107"/>
      <c r="B16" s="28" t="str">
        <f>Critères!B15</f>
        <v>RGAA</v>
      </c>
      <c r="C16" s="28" t="str">
        <f>Critères!C15</f>
        <v>3.2</v>
      </c>
      <c r="D16" s="23" t="str">
        <f>Critères!D15</f>
        <v>Dans chaque page web, le contraste entre la couleur du texte et la couleur de son arrière-plan est-il suffisamment élevé (hors cas particuliers) ?</v>
      </c>
      <c r="E16" s="23" t="s">
        <v>155</v>
      </c>
      <c r="F16" s="29" t="s">
        <v>162</v>
      </c>
      <c r="G16" s="23"/>
      <c r="H16" s="23"/>
    </row>
    <row r="17" spans="1:8" ht="64" x14ac:dyDescent="0.2">
      <c r="A17" s="108"/>
      <c r="B17" s="28" t="str">
        <f>Critères!B16</f>
        <v>RGAA</v>
      </c>
      <c r="C17" s="28" t="str">
        <f>Critères!C16</f>
        <v>3.3</v>
      </c>
      <c r="D17" s="23" t="str">
        <f>Critères!D16</f>
        <v>Dans chaque page web, les couleurs utilisées dans les composants d’interface ou les éléments graphiques porteurs d’informations sont-elles suffisamment contrastées (hors cas particuliers) ?</v>
      </c>
      <c r="E17" s="23" t="s">
        <v>155</v>
      </c>
      <c r="F17" s="29" t="s">
        <v>162</v>
      </c>
      <c r="G17" s="23"/>
      <c r="H17" s="23"/>
    </row>
    <row r="18" spans="1:8" ht="48" x14ac:dyDescent="0.2">
      <c r="A18" s="106" t="str">
        <f>Critères!$A$17</f>
        <v>MULTIMÉDIA</v>
      </c>
      <c r="B18" s="28" t="str">
        <f>Critères!B17</f>
        <v>RGAA</v>
      </c>
      <c r="C18" s="28" t="str">
        <f>Critères!C17</f>
        <v>4.1</v>
      </c>
      <c r="D18" s="23" t="str">
        <f>Critères!D17</f>
        <v>Chaque média temporel pré-enregistré a-t-il, si nécessaire, une transcription textuelle ou une audiodescription (hors cas particuliers) ?</v>
      </c>
      <c r="E18" s="23" t="s">
        <v>155</v>
      </c>
      <c r="F18" s="29" t="s">
        <v>162</v>
      </c>
      <c r="G18" s="23"/>
      <c r="H18" s="23"/>
    </row>
    <row r="19" spans="1:8" ht="64" x14ac:dyDescent="0.2">
      <c r="A19" s="107"/>
      <c r="B19" s="28" t="str">
        <f>Critères!B18</f>
        <v>RGAA</v>
      </c>
      <c r="C19" s="28" t="str">
        <f>Critères!C18</f>
        <v>4.2</v>
      </c>
      <c r="D19" s="23" t="str">
        <f>Critères!D18</f>
        <v>Pour chaque média temporel pré-enregistré ayant une transcription textuelle ou une audiodescription synchronisée, celles-ci sont-elles pertinentes (hors cas particuliers) ?</v>
      </c>
      <c r="E19" s="23" t="s">
        <v>155</v>
      </c>
      <c r="F19" s="29" t="s">
        <v>162</v>
      </c>
      <c r="G19" s="23"/>
      <c r="H19" s="23"/>
    </row>
    <row r="20" spans="1:8" ht="48" x14ac:dyDescent="0.2">
      <c r="A20" s="107"/>
      <c r="B20" s="28" t="str">
        <f>Critères!B19</f>
        <v>RGAA</v>
      </c>
      <c r="C20" s="28" t="str">
        <f>Critères!C19</f>
        <v>4.3</v>
      </c>
      <c r="D20" s="23" t="str">
        <f>Critères!D19</f>
        <v>Chaque média temporel synchronisé pré-enregistré a-t-il, si nécessaire, des sous-titres synchronisés (hors cas particuliers) ?</v>
      </c>
      <c r="E20" s="23" t="s">
        <v>155</v>
      </c>
      <c r="F20" s="29" t="s">
        <v>162</v>
      </c>
      <c r="G20" s="23"/>
      <c r="H20" s="23"/>
    </row>
    <row r="21" spans="1:8" ht="48" x14ac:dyDescent="0.2">
      <c r="A21" s="107"/>
      <c r="B21" s="28" t="str">
        <f>Critères!B20</f>
        <v>RGAA</v>
      </c>
      <c r="C21" s="28" t="str">
        <f>Critères!C20</f>
        <v>4.4</v>
      </c>
      <c r="D21" s="23" t="str">
        <f>Critères!D20</f>
        <v>Pour chaque média temporel synchronisé pré-enregistré ayant des sous-titres synchronisés, ces sous-titres sont-ils pertinents ?</v>
      </c>
      <c r="E21" s="23" t="s">
        <v>155</v>
      </c>
      <c r="F21" s="29" t="s">
        <v>162</v>
      </c>
      <c r="G21" s="23"/>
      <c r="H21" s="23"/>
    </row>
    <row r="22" spans="1:8" ht="32" x14ac:dyDescent="0.2">
      <c r="A22" s="107"/>
      <c r="B22" s="28" t="str">
        <f>Critères!B21</f>
        <v>RGAA</v>
      </c>
      <c r="C22" s="28" t="str">
        <f>Critères!C21</f>
        <v>4.5</v>
      </c>
      <c r="D22" s="23" t="str">
        <f>Critères!D21</f>
        <v>Chaque média temporel pré-enregistré a-t-il, si nécessaire, une audiodescription synchronisée (hors cas particuliers) ?</v>
      </c>
      <c r="E22" s="23" t="s">
        <v>155</v>
      </c>
      <c r="F22" s="29" t="s">
        <v>162</v>
      </c>
      <c r="G22" s="23"/>
      <c r="H22" s="23"/>
    </row>
    <row r="23" spans="1:8" ht="32" x14ac:dyDescent="0.2">
      <c r="A23" s="107"/>
      <c r="B23" s="28" t="str">
        <f>Critères!B22</f>
        <v>RGAA</v>
      </c>
      <c r="C23" s="28" t="str">
        <f>Critères!C22</f>
        <v>4.6</v>
      </c>
      <c r="D23" s="23" t="str">
        <f>Critères!D22</f>
        <v>Pour chaque média temporel pré-enregistré ayant une audiodescription synchronisée, celle-ci est-elle pertinente ?</v>
      </c>
      <c r="E23" s="23" t="s">
        <v>155</v>
      </c>
      <c r="F23" s="29" t="s">
        <v>162</v>
      </c>
      <c r="G23" s="23"/>
      <c r="H23" s="23"/>
    </row>
    <row r="24" spans="1:8" ht="32" x14ac:dyDescent="0.2">
      <c r="A24" s="107"/>
      <c r="B24" s="28" t="str">
        <f>Critères!B23</f>
        <v>RGAA</v>
      </c>
      <c r="C24" s="28" t="str">
        <f>Critères!C23</f>
        <v>4.7</v>
      </c>
      <c r="D24" s="23" t="str">
        <f>Critères!D23</f>
        <v>Chaque média temporel est-il clairement identifiable (hors cas particuliers) ?</v>
      </c>
      <c r="E24" s="23" t="s">
        <v>155</v>
      </c>
      <c r="F24" s="29" t="s">
        <v>162</v>
      </c>
      <c r="G24" s="23"/>
      <c r="H24" s="23"/>
    </row>
    <row r="25" spans="1:8" ht="32" x14ac:dyDescent="0.2">
      <c r="A25" s="107"/>
      <c r="B25" s="28" t="str">
        <f>Critères!B24</f>
        <v>RGAA</v>
      </c>
      <c r="C25" s="28" t="str">
        <f>Critères!C24</f>
        <v>4.8</v>
      </c>
      <c r="D25" s="23" t="str">
        <f>Critères!D24</f>
        <v>Chaque média non temporel a-t-il, si nécessaire, une alternative (hors cas particuliers) ?</v>
      </c>
      <c r="E25" s="23" t="s">
        <v>155</v>
      </c>
      <c r="F25" s="29" t="s">
        <v>162</v>
      </c>
      <c r="G25" s="23"/>
      <c r="H25" s="23"/>
    </row>
    <row r="26" spans="1:8" ht="32" x14ac:dyDescent="0.2">
      <c r="A26" s="107"/>
      <c r="B26" s="28" t="str">
        <f>Critères!B25</f>
        <v>RGAA</v>
      </c>
      <c r="C26" s="28" t="str">
        <f>Critères!C25</f>
        <v>4.9</v>
      </c>
      <c r="D26" s="23" t="str">
        <f>Critères!D25</f>
        <v>Pour chaque média non temporel ayant une alternative, cette alternative est-elle pertinente ?</v>
      </c>
      <c r="E26" s="23" t="s">
        <v>155</v>
      </c>
      <c r="F26" s="29" t="s">
        <v>162</v>
      </c>
      <c r="G26" s="23"/>
      <c r="H26" s="23"/>
    </row>
    <row r="27" spans="1:8" ht="32" x14ac:dyDescent="0.2">
      <c r="A27" s="107"/>
      <c r="B27" s="28" t="str">
        <f>Critères!B26</f>
        <v>RGAA</v>
      </c>
      <c r="C27" s="28" t="str">
        <f>Critères!C26</f>
        <v>4.10</v>
      </c>
      <c r="D27" s="23" t="str">
        <f>Critères!D26</f>
        <v>Chaque son déclenché automatiquement est-il contrôlable par l’utilisateur ?</v>
      </c>
      <c r="E27" s="23" t="s">
        <v>155</v>
      </c>
      <c r="F27" s="29" t="s">
        <v>162</v>
      </c>
      <c r="G27" s="23"/>
      <c r="H27" s="23"/>
    </row>
    <row r="28" spans="1:8" ht="48" x14ac:dyDescent="0.2">
      <c r="A28" s="107"/>
      <c r="B28" s="28" t="str">
        <f>Critères!B27</f>
        <v>RGAA</v>
      </c>
      <c r="C28" s="28" t="str">
        <f>Critères!C27</f>
        <v>4.11</v>
      </c>
      <c r="D28" s="23" t="str">
        <f>Critères!D27</f>
        <v>La consultation de chaque média temporel est-elle, si nécessaire, contrôlable par le clavier et tout dispositif de pointage ?</v>
      </c>
      <c r="E28" s="23" t="s">
        <v>155</v>
      </c>
      <c r="F28" s="29" t="s">
        <v>162</v>
      </c>
      <c r="G28" s="23"/>
      <c r="H28" s="23"/>
    </row>
    <row r="29" spans="1:8" ht="32" x14ac:dyDescent="0.2">
      <c r="A29" s="107"/>
      <c r="B29" s="28" t="str">
        <f>Critères!B28</f>
        <v>RGAA</v>
      </c>
      <c r="C29" s="28" t="str">
        <f>Critères!C28</f>
        <v>4.12</v>
      </c>
      <c r="D29" s="23" t="str">
        <f>Critères!D28</f>
        <v>La consultation de chaque média non temporel est-elle contrôlable par le clavier et tout dispositif de pointage ?</v>
      </c>
      <c r="E29" s="23" t="s">
        <v>155</v>
      </c>
      <c r="F29" s="29" t="s">
        <v>162</v>
      </c>
      <c r="G29" s="23"/>
      <c r="H29" s="23"/>
    </row>
    <row r="30" spans="1:8" ht="32" x14ac:dyDescent="0.2">
      <c r="A30" s="107"/>
      <c r="B30" s="28" t="str">
        <f>Critères!B29</f>
        <v>RGAA</v>
      </c>
      <c r="C30" s="28" t="str">
        <f>Critères!C29</f>
        <v>4.13</v>
      </c>
      <c r="D30" s="23" t="str">
        <f>Critères!D29</f>
        <v>Chaque média temporel et non temporel est-il compatible avec les technologies d’assistance (hors cas particuliers) ?</v>
      </c>
      <c r="E30" s="23" t="s">
        <v>155</v>
      </c>
      <c r="F30" s="29" t="s">
        <v>162</v>
      </c>
      <c r="G30" s="23"/>
      <c r="H30" s="23"/>
    </row>
    <row r="31" spans="1:8" ht="80" x14ac:dyDescent="0.2">
      <c r="A31" s="107"/>
      <c r="B31" s="28" t="str">
        <f>Critères!B30</f>
        <v>-</v>
      </c>
      <c r="C31" s="28" t="str">
        <f>Critères!C30</f>
        <v>4.14</v>
      </c>
      <c r="D31" s="23" t="str">
        <f>Critères!D30</f>
        <v xml:space="preserve">Pour chaque média temporel qui dispose d’une piste de sous-titres synchronisés ou d’une audiodescription , les fonctionnalités de contrôle de ces alternatives sont-elles présentées au même niveau que les fonctionnalités principales  ? </v>
      </c>
      <c r="E31" s="23" t="s">
        <v>155</v>
      </c>
      <c r="F31" s="29" t="s">
        <v>162</v>
      </c>
      <c r="G31" s="23"/>
      <c r="H31" s="23"/>
    </row>
    <row r="32" spans="1:8" ht="64" x14ac:dyDescent="0.2">
      <c r="A32" s="107"/>
      <c r="B32" s="28" t="str">
        <f>Critères!B31</f>
        <v>-</v>
      </c>
      <c r="C32" s="28" t="str">
        <f>Critères!C31</f>
        <v>4.15</v>
      </c>
      <c r="D32" s="23" t="str">
        <f>Critères!D31</f>
        <v>Pour chaque fonctionnalité qui transmet, convertit ou enregistre un média temporel synchronisé pré-enregistré qui possède une piste de sous-titres, à l’issue du processus, les sous-titres sont-ils correctement conservés ?</v>
      </c>
      <c r="E32" s="23" t="s">
        <v>155</v>
      </c>
      <c r="F32" s="29" t="s">
        <v>162</v>
      </c>
      <c r="G32" s="23"/>
      <c r="H32" s="23"/>
    </row>
    <row r="33" spans="1:9" ht="64" x14ac:dyDescent="0.2">
      <c r="A33" s="107"/>
      <c r="B33" s="28" t="str">
        <f>Critères!B32</f>
        <v>-</v>
      </c>
      <c r="C33" s="28" t="str">
        <f>Critères!C32</f>
        <v>4.16</v>
      </c>
      <c r="D33" s="23" t="str">
        <f>Critères!D32</f>
        <v>Pour chaque fonctionnalité qui transmet, convertit ou enregistre un média temporel pré-enregistré avec une audiodescription synchronisée, à l’issue du processus, l’audiodescription est-elle correctement conservée ?</v>
      </c>
      <c r="E33" s="23" t="s">
        <v>155</v>
      </c>
      <c r="F33" s="29" t="s">
        <v>162</v>
      </c>
      <c r="G33" s="23"/>
      <c r="H33" s="23"/>
    </row>
    <row r="34" spans="1:9" ht="48" x14ac:dyDescent="0.2">
      <c r="A34" s="107"/>
      <c r="B34" s="28" t="str">
        <f>Critères!B33</f>
        <v>-</v>
      </c>
      <c r="C34" s="28" t="str">
        <f>Critères!C33</f>
        <v>4.17</v>
      </c>
      <c r="D34" s="23" t="str">
        <f>Critères!D33</f>
        <v>Pour chaque média temporel pré-enregistré, la présentation des sous-titres est-elle contrôlable par l’utilisateur (hors cas particuliers) ?</v>
      </c>
      <c r="E34" s="23" t="s">
        <v>155</v>
      </c>
      <c r="F34" s="29" t="s">
        <v>162</v>
      </c>
      <c r="G34" s="23"/>
      <c r="H34" s="23"/>
    </row>
    <row r="35" spans="1:9" ht="48" x14ac:dyDescent="0.2">
      <c r="A35" s="108"/>
      <c r="B35" s="28" t="str">
        <f>Critères!B34</f>
        <v>-</v>
      </c>
      <c r="C35" s="28" t="str">
        <f>Critères!C34</f>
        <v>4.18</v>
      </c>
      <c r="D35" s="23" t="str">
        <f>Critères!D34</f>
        <v>Pour chaque média temporel synchronisé pré-enregistré qui possède des sous-titres de traduction synchronisés, ceux-ci peuvent-ils être vocalisés (hors cas particuliers) ?</v>
      </c>
      <c r="E35" s="23" t="s">
        <v>155</v>
      </c>
      <c r="F35" s="29" t="s">
        <v>162</v>
      </c>
      <c r="G35" s="23"/>
      <c r="H35" s="23"/>
    </row>
    <row r="36" spans="1:9" ht="17" x14ac:dyDescent="0.2">
      <c r="A36" s="106" t="str">
        <f>Critères!$A$35</f>
        <v>TABLEAUX</v>
      </c>
      <c r="B36" s="28" t="str">
        <f>Critères!B35</f>
        <v>RGAA</v>
      </c>
      <c r="C36" s="28" t="str">
        <f>Critères!C35</f>
        <v>5.1</v>
      </c>
      <c r="D36" s="23" t="str">
        <f>Critères!D35</f>
        <v>Chaque tableau de données complexe a-t-il un résumé ?</v>
      </c>
      <c r="E36" s="23" t="s">
        <v>155</v>
      </c>
      <c r="F36" s="29" t="s">
        <v>162</v>
      </c>
      <c r="G36" s="23"/>
      <c r="H36" s="23"/>
    </row>
    <row r="37" spans="1:9" ht="32" x14ac:dyDescent="0.2">
      <c r="A37" s="107"/>
      <c r="B37" s="28" t="str">
        <f>Critères!B36</f>
        <v>RGAA</v>
      </c>
      <c r="C37" s="28" t="str">
        <f>Critères!C36</f>
        <v>5.2</v>
      </c>
      <c r="D37" s="23" t="str">
        <f>Critères!D36</f>
        <v>Pour chaque tableau de données complexe ayant un résumé, celui-ci est-il pertinent ?</v>
      </c>
      <c r="E37" s="23" t="s">
        <v>155</v>
      </c>
      <c r="F37" s="29" t="s">
        <v>162</v>
      </c>
      <c r="G37" s="23"/>
      <c r="H37" s="23"/>
    </row>
    <row r="38" spans="1:9" ht="32" x14ac:dyDescent="0.2">
      <c r="A38" s="107"/>
      <c r="B38" s="28" t="str">
        <f>Critères!B37</f>
        <v>RGAA</v>
      </c>
      <c r="C38" s="28" t="str">
        <f>Critères!C37</f>
        <v>5.3</v>
      </c>
      <c r="D38" s="23" t="str">
        <f>Critères!D37</f>
        <v>Pour chaque tableau de mise en forme, le contenu linéarisé reste-t-il compréhensible ?</v>
      </c>
      <c r="E38" s="23" t="s">
        <v>155</v>
      </c>
      <c r="F38" s="29" t="s">
        <v>162</v>
      </c>
      <c r="G38" s="23"/>
      <c r="H38" s="23"/>
    </row>
    <row r="39" spans="1:9" ht="32" x14ac:dyDescent="0.2">
      <c r="A39" s="107"/>
      <c r="B39" s="28" t="str">
        <f>Critères!B38</f>
        <v>RGAA</v>
      </c>
      <c r="C39" s="28" t="str">
        <f>Critères!C38</f>
        <v>5.4</v>
      </c>
      <c r="D39" s="23" t="str">
        <f>Critères!D38</f>
        <v>Pour chaque tableau de données ayant un titre, le titre est-il correctement associé au tableau de données ?</v>
      </c>
      <c r="E39" s="23" t="s">
        <v>155</v>
      </c>
      <c r="F39" s="29" t="s">
        <v>162</v>
      </c>
      <c r="G39" s="23"/>
      <c r="H39" s="23"/>
    </row>
    <row r="40" spans="1:9" ht="32" x14ac:dyDescent="0.2">
      <c r="A40" s="107"/>
      <c r="B40" s="28" t="str">
        <f>Critères!B39</f>
        <v>RGAA</v>
      </c>
      <c r="C40" s="28" t="str">
        <f>Critères!C39</f>
        <v>5.5</v>
      </c>
      <c r="D40" s="23" t="str">
        <f>Critères!D39</f>
        <v>Pour chaque tableau de données ayant un titre, celui-ci est-il pertinent ?</v>
      </c>
      <c r="E40" s="23" t="s">
        <v>155</v>
      </c>
      <c r="F40" s="29" t="s">
        <v>162</v>
      </c>
      <c r="G40" s="31"/>
      <c r="H40" s="23"/>
    </row>
    <row r="41" spans="1:9" ht="48" x14ac:dyDescent="0.2">
      <c r="A41" s="107"/>
      <c r="B41" s="28" t="str">
        <f>Critères!B40</f>
        <v>RGAA</v>
      </c>
      <c r="C41" s="28" t="str">
        <f>Critères!C40</f>
        <v>5.6</v>
      </c>
      <c r="D41" s="23" t="str">
        <f>Critères!D40</f>
        <v>Pour chaque tableau de données, chaque en-tête de colonnes et chaque en-tête de lignes sont-ils correctement déclarés ?</v>
      </c>
      <c r="E41" s="23" t="s">
        <v>155</v>
      </c>
      <c r="F41" s="29" t="s">
        <v>162</v>
      </c>
      <c r="G41" s="23"/>
      <c r="H41" s="23"/>
    </row>
    <row r="42" spans="1:9" ht="48" x14ac:dyDescent="0.2">
      <c r="A42" s="107"/>
      <c r="B42" s="28" t="str">
        <f>Critères!B41</f>
        <v>RGAA</v>
      </c>
      <c r="C42" s="28" t="str">
        <f>Critères!C41</f>
        <v>5.7</v>
      </c>
      <c r="D42" s="23" t="str">
        <f>Critères!D41</f>
        <v>Pour chaque tableau de données, la technique appropriée permettant d’associer chaque cellule avec ses en-têtes est-elle utilisée (hors cas particuliers) ?</v>
      </c>
      <c r="E42" s="23" t="s">
        <v>155</v>
      </c>
      <c r="F42" s="29" t="s">
        <v>162</v>
      </c>
      <c r="G42" s="23"/>
      <c r="H42" s="23"/>
    </row>
    <row r="43" spans="1:9" ht="48" x14ac:dyDescent="0.2">
      <c r="A43" s="108"/>
      <c r="B43" s="28" t="str">
        <f>Critères!B42</f>
        <v>RGAA</v>
      </c>
      <c r="C43" s="28" t="str">
        <f>Critères!C42</f>
        <v>5.8</v>
      </c>
      <c r="D43" s="23" t="str">
        <f>Critères!D42</f>
        <v>Chaque tableau de mise en forme ne doit pas utiliser d’éléments propres aux tableaux de données. Cette règle est-elle respectée ?</v>
      </c>
      <c r="E43" s="23" t="s">
        <v>155</v>
      </c>
      <c r="F43" s="29" t="s">
        <v>162</v>
      </c>
      <c r="G43" s="23"/>
      <c r="H43" s="23"/>
    </row>
    <row r="44" spans="1:9" ht="17" x14ac:dyDescent="0.2">
      <c r="A44" s="106" t="str">
        <f>Critères!$A$43</f>
        <v>LIENS</v>
      </c>
      <c r="B44" s="28" t="str">
        <f>Critères!B43</f>
        <v>RGAA</v>
      </c>
      <c r="C44" s="28" t="str">
        <f>Critères!C43</f>
        <v>6.1</v>
      </c>
      <c r="D44" s="23" t="str">
        <f>Critères!D43</f>
        <v>Chaque lien est-il explicite (hors cas particuliers) ?</v>
      </c>
      <c r="E44" s="23" t="s">
        <v>155</v>
      </c>
      <c r="F44" s="29" t="s">
        <v>162</v>
      </c>
      <c r="G44" s="23"/>
      <c r="H44" s="23"/>
    </row>
    <row r="45" spans="1:9" ht="17" x14ac:dyDescent="0.2">
      <c r="A45" s="108"/>
      <c r="B45" s="28" t="str">
        <f>Critères!B44</f>
        <v>RGAA</v>
      </c>
      <c r="C45" s="28" t="str">
        <f>Critères!C44</f>
        <v>6.2</v>
      </c>
      <c r="D45" s="23" t="str">
        <f>Critères!D44</f>
        <v>Dans chaque page web, chaque lien a-t-il un intitulé ?</v>
      </c>
      <c r="E45" s="23" t="s">
        <v>155</v>
      </c>
      <c r="F45" s="29" t="s">
        <v>162</v>
      </c>
      <c r="G45" s="23"/>
      <c r="H45" s="23"/>
    </row>
    <row r="46" spans="1:9" ht="32" x14ac:dyDescent="0.2">
      <c r="A46" s="106" t="str">
        <f>Critères!$A$45</f>
        <v>SCRIPTS</v>
      </c>
      <c r="B46" s="28" t="str">
        <f>Critères!B45</f>
        <v>RGAA</v>
      </c>
      <c r="C46" s="28" t="str">
        <f>Critères!C45</f>
        <v>7.1</v>
      </c>
      <c r="D46" s="23" t="str">
        <f>Critères!D45</f>
        <v>Chaque script est-il, si nécessaire, compatible avec les technologies d’assistance ?</v>
      </c>
      <c r="E46" s="23" t="s">
        <v>155</v>
      </c>
      <c r="F46" s="29" t="s">
        <v>162</v>
      </c>
      <c r="G46" s="23"/>
      <c r="H46" s="23"/>
    </row>
    <row r="47" spans="1:9" ht="32" x14ac:dyDescent="0.2">
      <c r="A47" s="107"/>
      <c r="B47" s="28" t="str">
        <f>Critères!B46</f>
        <v>RGAA</v>
      </c>
      <c r="C47" s="28" t="str">
        <f>Critères!C46</f>
        <v>7.2</v>
      </c>
      <c r="D47" s="23" t="str">
        <f>Critères!D46</f>
        <v>Pour chaque script ayant une alternative, cette alternative est-elle pertinente ?</v>
      </c>
      <c r="E47" s="23" t="s">
        <v>155</v>
      </c>
      <c r="F47" s="29" t="s">
        <v>162</v>
      </c>
      <c r="G47" s="23"/>
      <c r="H47" s="23"/>
      <c r="I47" s="37"/>
    </row>
    <row r="48" spans="1:9" ht="32" x14ac:dyDescent="0.2">
      <c r="A48" s="107"/>
      <c r="B48" s="28" t="str">
        <f>Critères!B47</f>
        <v>RGAA</v>
      </c>
      <c r="C48" s="28" t="str">
        <f>Critères!C47</f>
        <v>7.3</v>
      </c>
      <c r="D48" s="23" t="str">
        <f>Critères!D47</f>
        <v>Chaque script est-il contrôlable par le clavier et par tout dispositif de pointage (hors cas particuliers) ?</v>
      </c>
      <c r="E48" s="23" t="s">
        <v>155</v>
      </c>
      <c r="F48" s="29" t="s">
        <v>162</v>
      </c>
      <c r="G48" s="23"/>
      <c r="H48" s="23"/>
    </row>
    <row r="49" spans="1:8" ht="32" x14ac:dyDescent="0.2">
      <c r="A49" s="107"/>
      <c r="B49" s="28" t="str">
        <f>Critères!B48</f>
        <v>RGAA</v>
      </c>
      <c r="C49" s="28" t="str">
        <f>Critères!C48</f>
        <v>7.4</v>
      </c>
      <c r="D49" s="23" t="str">
        <f>Critères!D48</f>
        <v>Pour chaque script qui initie un changement de contexte, l’utilisateur est-il averti ou en a-t-il le contrôle ?</v>
      </c>
      <c r="E49" s="23" t="s">
        <v>155</v>
      </c>
      <c r="F49" s="29" t="s">
        <v>162</v>
      </c>
      <c r="G49" s="23"/>
      <c r="H49" s="23"/>
    </row>
    <row r="50" spans="1:8" ht="32" x14ac:dyDescent="0.2">
      <c r="A50" s="108"/>
      <c r="B50" s="28" t="str">
        <f>Critères!B49</f>
        <v>RGAA</v>
      </c>
      <c r="C50" s="28" t="str">
        <f>Critères!C49</f>
        <v>7.5</v>
      </c>
      <c r="D50" s="23" t="str">
        <f>Critères!D49</f>
        <v>Dans chaque page web, les messages de statut sont-ils correctement restitués par les technologies d’assistance ?</v>
      </c>
      <c r="E50" s="23" t="s">
        <v>155</v>
      </c>
      <c r="F50" s="29" t="s">
        <v>162</v>
      </c>
      <c r="G50" s="23"/>
      <c r="H50" s="23"/>
    </row>
    <row r="51" spans="1:8" ht="17" x14ac:dyDescent="0.2">
      <c r="A51" s="106" t="str">
        <f>Critères!$A$50</f>
        <v>ÉLÉMENTS OBLIGATOIRES</v>
      </c>
      <c r="B51" s="28" t="str">
        <f>Critères!B50</f>
        <v>RGAA</v>
      </c>
      <c r="C51" s="28" t="str">
        <f>Critères!C50</f>
        <v>8.1</v>
      </c>
      <c r="D51" s="23" t="str">
        <f>Critères!D50</f>
        <v>Chaque page web est-elle définie par un type de document ?</v>
      </c>
      <c r="E51" s="23" t="s">
        <v>155</v>
      </c>
      <c r="F51" s="29" t="s">
        <v>162</v>
      </c>
      <c r="G51" s="23"/>
      <c r="H51" s="23"/>
    </row>
    <row r="52" spans="1:8" ht="32" x14ac:dyDescent="0.2">
      <c r="A52" s="107"/>
      <c r="B52" s="28" t="str">
        <f>Critères!B51</f>
        <v>RGAA</v>
      </c>
      <c r="C52" s="28" t="str">
        <f>Critères!C51</f>
        <v>8.2</v>
      </c>
      <c r="D52" s="23" t="str">
        <f>Critères!D51</f>
        <v>Pour chaque page web, le code source généré est-il valide selon le type de document spécifié (hors cas particuliers) ?</v>
      </c>
      <c r="E52" s="23" t="s">
        <v>155</v>
      </c>
      <c r="F52" s="29" t="s">
        <v>162</v>
      </c>
      <c r="G52" s="23"/>
      <c r="H52" s="23"/>
    </row>
    <row r="53" spans="1:8" ht="32" x14ac:dyDescent="0.2">
      <c r="A53" s="107"/>
      <c r="B53" s="28" t="str">
        <f>Critères!B52</f>
        <v>RGAA</v>
      </c>
      <c r="C53" s="28" t="str">
        <f>Critères!C52</f>
        <v>8.3</v>
      </c>
      <c r="D53" s="23" t="str">
        <f>Critères!D52</f>
        <v>Dans chaque page web, la langue par défaut est-elle présente ?</v>
      </c>
      <c r="E53" s="23" t="s">
        <v>155</v>
      </c>
      <c r="F53" s="29" t="s">
        <v>162</v>
      </c>
      <c r="G53" s="23"/>
      <c r="H53" s="23"/>
    </row>
    <row r="54" spans="1:8" ht="32" x14ac:dyDescent="0.2">
      <c r="A54" s="107"/>
      <c r="B54" s="28" t="str">
        <f>Critères!B53</f>
        <v>RGAA</v>
      </c>
      <c r="C54" s="28" t="str">
        <f>Critères!C53</f>
        <v>8.4</v>
      </c>
      <c r="D54" s="23" t="str">
        <f>Critères!D53</f>
        <v>Pour chaque page web ayant une langue par défaut, le code de langue est-il pertinent ?</v>
      </c>
      <c r="E54" s="23" t="s">
        <v>155</v>
      </c>
      <c r="F54" s="29" t="s">
        <v>162</v>
      </c>
      <c r="G54" s="23"/>
      <c r="H54" s="23"/>
    </row>
    <row r="55" spans="1:8" ht="17" x14ac:dyDescent="0.2">
      <c r="A55" s="107"/>
      <c r="B55" s="28" t="str">
        <f>Critères!B54</f>
        <v>RGAA</v>
      </c>
      <c r="C55" s="28" t="str">
        <f>Critères!C54</f>
        <v>8.5</v>
      </c>
      <c r="D55" s="23" t="str">
        <f>Critères!D54</f>
        <v>Chaque page web a-t-elle un titre de page ?</v>
      </c>
      <c r="E55" s="23" t="s">
        <v>155</v>
      </c>
      <c r="F55" s="29" t="s">
        <v>162</v>
      </c>
      <c r="G55" s="23"/>
      <c r="H55" s="23"/>
    </row>
    <row r="56" spans="1:8" ht="32" x14ac:dyDescent="0.2">
      <c r="A56" s="107"/>
      <c r="B56" s="28" t="str">
        <f>Critères!B55</f>
        <v>RGAA</v>
      </c>
      <c r="C56" s="28" t="str">
        <f>Critères!C55</f>
        <v>8.6</v>
      </c>
      <c r="D56" s="23" t="str">
        <f>Critères!D55</f>
        <v>Pour chaque page web ayant un titre de page, ce titre est-il pertinent ?</v>
      </c>
      <c r="E56" s="23" t="s">
        <v>155</v>
      </c>
      <c r="F56" s="29" t="s">
        <v>162</v>
      </c>
      <c r="G56" s="23"/>
      <c r="H56" s="23"/>
    </row>
    <row r="57" spans="1:8" ht="32" x14ac:dyDescent="0.2">
      <c r="A57" s="107"/>
      <c r="B57" s="28" t="str">
        <f>Critères!B56</f>
        <v>RGAA</v>
      </c>
      <c r="C57" s="28" t="str">
        <f>Critères!C56</f>
        <v>8.7</v>
      </c>
      <c r="D57" s="23" t="str">
        <f>Critères!D56</f>
        <v>Dans chaque page web, chaque changement de langue est-il indiqué dans le code source (hors cas particuliers) ?</v>
      </c>
      <c r="E57" s="23" t="s">
        <v>155</v>
      </c>
      <c r="F57" s="29" t="s">
        <v>162</v>
      </c>
      <c r="G57" s="23"/>
      <c r="H57" s="23"/>
    </row>
    <row r="58" spans="1:8" ht="32" x14ac:dyDescent="0.2">
      <c r="A58" s="107"/>
      <c r="B58" s="28" t="str">
        <f>Critères!B57</f>
        <v>RGAA</v>
      </c>
      <c r="C58" s="28" t="str">
        <f>Critères!C57</f>
        <v>8.8</v>
      </c>
      <c r="D58" s="23" t="str">
        <f>Critères!D57</f>
        <v>Dans chaque page web, le code de langue de chaque changement de langue est-il valide et pertinent ?</v>
      </c>
      <c r="E58" s="23" t="s">
        <v>155</v>
      </c>
      <c r="F58" s="29" t="s">
        <v>162</v>
      </c>
      <c r="G58" s="23"/>
      <c r="H58" s="23"/>
    </row>
    <row r="59" spans="1:8" ht="48" x14ac:dyDescent="0.2">
      <c r="A59" s="107"/>
      <c r="B59" s="28" t="str">
        <f>Critères!B58</f>
        <v>RGAA</v>
      </c>
      <c r="C59" s="28" t="str">
        <f>Critères!C58</f>
        <v>8.9</v>
      </c>
      <c r="D59" s="23" t="str">
        <f>Critères!D58</f>
        <v>Dans chaque page web, les balises ne doivent pas être utilisées uniquement à des fins de présentation. Cette règle est-elle respectée ?</v>
      </c>
      <c r="E59" s="23" t="s">
        <v>155</v>
      </c>
      <c r="F59" s="29" t="s">
        <v>162</v>
      </c>
      <c r="G59" s="23"/>
      <c r="H59" s="23"/>
    </row>
    <row r="60" spans="1:8" ht="32" x14ac:dyDescent="0.2">
      <c r="A60" s="108"/>
      <c r="B60" s="28" t="str">
        <f>Critères!B59</f>
        <v>RGAA</v>
      </c>
      <c r="C60" s="28" t="str">
        <f>Critères!C59</f>
        <v>8.10</v>
      </c>
      <c r="D60" s="23" t="str">
        <f>Critères!D59</f>
        <v>Dans chaque page web, les changements du sens de lecture sont-ils signalés ?</v>
      </c>
      <c r="E60" s="23" t="s">
        <v>155</v>
      </c>
      <c r="F60" s="29" t="s">
        <v>162</v>
      </c>
      <c r="G60" s="23"/>
      <c r="H60" s="23"/>
    </row>
    <row r="61" spans="1:8" ht="32" x14ac:dyDescent="0.2">
      <c r="A61" s="106" t="str">
        <f>Critères!$A$60</f>
        <v>STRUCTURATION</v>
      </c>
      <c r="B61" s="28" t="str">
        <f>Critères!B60</f>
        <v>RGAA</v>
      </c>
      <c r="C61" s="28" t="str">
        <f>Critères!C60</f>
        <v>9.1</v>
      </c>
      <c r="D61" s="23" t="str">
        <f>Critères!D60</f>
        <v>Dans chaque page web, l’information est-elle structurée par l’utilisation appropriée de titres ?</v>
      </c>
      <c r="E61" s="23" t="s">
        <v>155</v>
      </c>
      <c r="F61" s="29" t="s">
        <v>162</v>
      </c>
      <c r="G61" s="23"/>
      <c r="H61" s="23"/>
    </row>
    <row r="62" spans="1:8" ht="32" x14ac:dyDescent="0.2">
      <c r="A62" s="107"/>
      <c r="B62" s="28" t="str">
        <f>Critères!B61</f>
        <v>RGAA</v>
      </c>
      <c r="C62" s="28" t="str">
        <f>Critères!C61</f>
        <v>9.2</v>
      </c>
      <c r="D62" s="23" t="str">
        <f>Critères!D61</f>
        <v>Dans chaque page web, la structure du document est-elle cohérente (hors cas particuliers) ?</v>
      </c>
      <c r="E62" s="23" t="s">
        <v>155</v>
      </c>
      <c r="F62" s="29" t="s">
        <v>162</v>
      </c>
      <c r="G62" s="23"/>
      <c r="H62" s="23"/>
    </row>
    <row r="63" spans="1:8" ht="32" x14ac:dyDescent="0.2">
      <c r="A63" s="107"/>
      <c r="B63" s="28" t="str">
        <f>Critères!B62</f>
        <v>RGAA</v>
      </c>
      <c r="C63" s="28" t="str">
        <f>Critères!C62</f>
        <v>9.3</v>
      </c>
      <c r="D63" s="23" t="str">
        <f>Critères!D62</f>
        <v>Dans chaque page web, chaque liste est-elle correctement structurée ?</v>
      </c>
      <c r="E63" s="23" t="s">
        <v>155</v>
      </c>
      <c r="F63" s="29" t="s">
        <v>162</v>
      </c>
      <c r="G63" s="23"/>
      <c r="H63" s="23"/>
    </row>
    <row r="64" spans="1:8" ht="32" x14ac:dyDescent="0.2">
      <c r="A64" s="108"/>
      <c r="B64" s="28" t="str">
        <f>Critères!B63</f>
        <v>RGAA</v>
      </c>
      <c r="C64" s="28" t="str">
        <f>Critères!C63</f>
        <v>9.4</v>
      </c>
      <c r="D64" s="23" t="str">
        <f>Critères!D63</f>
        <v>Dans chaque page web, chaque citation est-elle correctement indiquée ?</v>
      </c>
      <c r="E64" s="23" t="s">
        <v>155</v>
      </c>
      <c r="F64" s="29" t="s">
        <v>162</v>
      </c>
      <c r="G64" s="23"/>
      <c r="H64" s="23"/>
    </row>
    <row r="65" spans="1:8" ht="32" x14ac:dyDescent="0.2">
      <c r="A65" s="106" t="str">
        <f>Critères!$A$64</f>
        <v>PRÉSENTATION</v>
      </c>
      <c r="B65" s="28" t="str">
        <f>Critères!B64</f>
        <v>RGAA</v>
      </c>
      <c r="C65" s="28" t="str">
        <f>Critères!C64</f>
        <v>10.1</v>
      </c>
      <c r="D65" s="23" t="str">
        <f>Critères!D64</f>
        <v>Dans le site web, des feuilles de styles sont-elles utilisées pour contrôler la présentation de l’information ?</v>
      </c>
      <c r="E65" s="23" t="s">
        <v>155</v>
      </c>
      <c r="F65" s="29" t="s">
        <v>162</v>
      </c>
      <c r="G65" s="23"/>
      <c r="H65" s="23"/>
    </row>
    <row r="66" spans="1:8" ht="48" x14ac:dyDescent="0.2">
      <c r="A66" s="107"/>
      <c r="B66" s="28" t="str">
        <f>Critères!B65</f>
        <v>RGAA</v>
      </c>
      <c r="C66" s="28" t="str">
        <f>Critères!C65</f>
        <v>10.2</v>
      </c>
      <c r="D66" s="23" t="str">
        <f>Critères!D65</f>
        <v>Dans chaque page web, le contenu visible porteur d’information reste-t-il présent lorsque les feuilles de styles sont désactivées ?</v>
      </c>
      <c r="E66" s="23" t="s">
        <v>155</v>
      </c>
      <c r="F66" s="29" t="s">
        <v>162</v>
      </c>
      <c r="G66" s="23"/>
      <c r="H66" s="23"/>
    </row>
    <row r="67" spans="1:8" ht="48" x14ac:dyDescent="0.2">
      <c r="A67" s="107"/>
      <c r="B67" s="28" t="str">
        <f>Critères!B66</f>
        <v>RGAA</v>
      </c>
      <c r="C67" s="28" t="str">
        <f>Critères!C66</f>
        <v>10.3</v>
      </c>
      <c r="D67" s="23" t="str">
        <f>Critères!D66</f>
        <v>Dans chaque page web, l’information reste-t-elle compréhensible lorsque les feuilles de styles sont désactivées ?</v>
      </c>
      <c r="E67" s="23" t="s">
        <v>155</v>
      </c>
      <c r="F67" s="29" t="s">
        <v>162</v>
      </c>
      <c r="G67" s="23"/>
      <c r="H67" s="23"/>
    </row>
    <row r="68" spans="1:8" ht="48" x14ac:dyDescent="0.2">
      <c r="A68" s="107"/>
      <c r="B68" s="28" t="str">
        <f>Critères!B67</f>
        <v>RGAA</v>
      </c>
      <c r="C68" s="28" t="str">
        <f>Critères!C67</f>
        <v>10.4</v>
      </c>
      <c r="D68" s="23" t="str">
        <f>Critères!D67</f>
        <v>Dans chaque page web, le texte reste-t-il lisible lorsque la taille des caractères est augmentée jusqu’à 200%, au moins (hors cas particuliers) ?</v>
      </c>
      <c r="E68" s="23" t="s">
        <v>155</v>
      </c>
      <c r="F68" s="29" t="s">
        <v>162</v>
      </c>
      <c r="G68" s="23"/>
      <c r="H68" s="23"/>
    </row>
    <row r="69" spans="1:8" ht="48" x14ac:dyDescent="0.2">
      <c r="A69" s="107"/>
      <c r="B69" s="28" t="str">
        <f>Critères!B68</f>
        <v>RGAA</v>
      </c>
      <c r="C69" s="28" t="str">
        <f>Critères!C68</f>
        <v>10.5</v>
      </c>
      <c r="D69" s="23" t="str">
        <f>Critères!D68</f>
        <v>Dans chaque page web, les déclarations CSS de couleurs de fond d’élément et de police sont-elles correctement utilisées ?</v>
      </c>
      <c r="E69" s="23" t="s">
        <v>155</v>
      </c>
      <c r="F69" s="29" t="s">
        <v>162</v>
      </c>
      <c r="G69" s="23"/>
      <c r="H69" s="23"/>
    </row>
    <row r="70" spans="1:8" ht="32" x14ac:dyDescent="0.2">
      <c r="A70" s="107"/>
      <c r="B70" s="28" t="str">
        <f>Critères!B69</f>
        <v>RGAA</v>
      </c>
      <c r="C70" s="28" t="str">
        <f>Critères!C69</f>
        <v>10.6</v>
      </c>
      <c r="D70" s="23" t="str">
        <f>Critères!D69</f>
        <v>Dans chaque page web, chaque lien dont la nature n’est pas évidente est-il visible par rapport au texte environnant ?</v>
      </c>
      <c r="E70" s="23" t="s">
        <v>155</v>
      </c>
      <c r="F70" s="29" t="s">
        <v>162</v>
      </c>
      <c r="G70" s="23"/>
      <c r="H70" s="23"/>
    </row>
    <row r="71" spans="1:8" ht="32" x14ac:dyDescent="0.2">
      <c r="A71" s="107"/>
      <c r="B71" s="28" t="str">
        <f>Critères!B70</f>
        <v>RGAA</v>
      </c>
      <c r="C71" s="28" t="str">
        <f>Critères!C70</f>
        <v>10.7</v>
      </c>
      <c r="D71" s="23" t="str">
        <f>Critères!D70</f>
        <v>Dans chaque page web, pour chaque élément recevant le focus, la prise de focus est-elle visible ?</v>
      </c>
      <c r="E71" s="23" t="s">
        <v>155</v>
      </c>
      <c r="F71" s="29" t="s">
        <v>162</v>
      </c>
      <c r="G71" s="23"/>
      <c r="H71" s="23"/>
    </row>
    <row r="72" spans="1:8" ht="32" x14ac:dyDescent="0.2">
      <c r="A72" s="107"/>
      <c r="B72" s="28" t="str">
        <f>Critères!B71</f>
        <v>RGAA</v>
      </c>
      <c r="C72" s="28" t="str">
        <f>Critères!C71</f>
        <v>10.8</v>
      </c>
      <c r="D72" s="23" t="str">
        <f>Critères!D71</f>
        <v>Pour chaque page web, les contenus cachés ont-ils vocation à être ignorés par les technologies d’assistance ?</v>
      </c>
      <c r="E72" s="23" t="s">
        <v>155</v>
      </c>
      <c r="F72" s="29" t="s">
        <v>162</v>
      </c>
      <c r="G72" s="23"/>
      <c r="H72" s="23"/>
    </row>
    <row r="73" spans="1:8" ht="48" x14ac:dyDescent="0.2">
      <c r="A73" s="107"/>
      <c r="B73" s="28" t="str">
        <f>Critères!B72</f>
        <v>RGAA</v>
      </c>
      <c r="C73" s="28" t="str">
        <f>Critères!C72</f>
        <v>10.9</v>
      </c>
      <c r="D73" s="23" t="str">
        <f>Critères!D72</f>
        <v>Dans chaque page web, l’information ne doit pas être donnée uniquement par la forme, taille ou position. Cette règle est-elle respectée ?</v>
      </c>
      <c r="E73" s="23" t="s">
        <v>155</v>
      </c>
      <c r="F73" s="29" t="s">
        <v>162</v>
      </c>
      <c r="G73" s="23"/>
      <c r="H73" s="23"/>
    </row>
    <row r="74" spans="1:8" ht="48" x14ac:dyDescent="0.2">
      <c r="A74" s="107"/>
      <c r="B74" s="28" t="str">
        <f>Critères!B73</f>
        <v>RGAA</v>
      </c>
      <c r="C74" s="28" t="str">
        <f>Critères!C73</f>
        <v>10.10</v>
      </c>
      <c r="D74" s="23" t="str">
        <f>Critères!D73</f>
        <v>Dans chaque page web, l’information ne doit pas être donnée par la forme, taille ou position uniquement. Cette règle est-elle implémentée de façon pertinente ?</v>
      </c>
      <c r="E74" s="23" t="s">
        <v>155</v>
      </c>
      <c r="F74" s="29" t="s">
        <v>162</v>
      </c>
      <c r="G74" s="23"/>
      <c r="H74" s="23"/>
    </row>
    <row r="75" spans="1:8" ht="96" x14ac:dyDescent="0.2">
      <c r="A75" s="107"/>
      <c r="B75" s="28" t="str">
        <f>Critères!B74</f>
        <v>RGAA</v>
      </c>
      <c r="C75" s="28" t="str">
        <f>Critères!C74</f>
        <v>10.11</v>
      </c>
      <c r="D75" s="23" t="str">
        <f>Critères!D74</f>
        <v>Pour chaque page web, les contenus peuvent-ils être présentés sans perte d’information ou de fonctionnalité et sans avoir recours soit à un défilement vertical pour une fenêtre ayant une hauteur de 256 px, soit à un défilement horizontal pour une fenêtre ayant une largeur de 320 px (hors cas particuliers) ?</v>
      </c>
      <c r="E75" s="23" t="s">
        <v>155</v>
      </c>
      <c r="F75" s="29" t="s">
        <v>162</v>
      </c>
      <c r="G75" s="23"/>
      <c r="H75" s="23"/>
    </row>
    <row r="76" spans="1:8" ht="64" x14ac:dyDescent="0.2">
      <c r="A76" s="107"/>
      <c r="B76" s="28" t="str">
        <f>Critères!B75</f>
        <v>RGAA</v>
      </c>
      <c r="C76" s="28" t="str">
        <f>Critères!C75</f>
        <v>10.12</v>
      </c>
      <c r="D76" s="23" t="str">
        <f>Critères!D75</f>
        <v>Dans chaque page web, les propriétés d’espacement du texte peuvent-elles être redéfinies par l’utilisateur sans perte de contenu ou de fonctionnalité (hors cas particuliers) ?</v>
      </c>
      <c r="E76" s="23" t="s">
        <v>155</v>
      </c>
      <c r="F76" s="29" t="s">
        <v>162</v>
      </c>
      <c r="G76" s="23"/>
      <c r="H76" s="23"/>
    </row>
    <row r="77" spans="1:8" ht="64" x14ac:dyDescent="0.2">
      <c r="A77" s="107"/>
      <c r="B77" s="28" t="str">
        <f>Critères!B76</f>
        <v>RGAA</v>
      </c>
      <c r="C77" s="28" t="str">
        <f>Critères!C76</f>
        <v>10.13</v>
      </c>
      <c r="D77" s="23" t="str">
        <f>Critères!D76</f>
        <v>Dans chaque page web, les contenus additionnels apparaissant à la prise de focus ou au survol d’un composant d’interface sont-ils contrôlables par l’utilisateur (hors cas particuliers) ?</v>
      </c>
      <c r="E77" s="23" t="s">
        <v>155</v>
      </c>
      <c r="F77" s="29" t="s">
        <v>162</v>
      </c>
      <c r="G77" s="23"/>
      <c r="H77" s="23"/>
    </row>
    <row r="78" spans="1:8" ht="48" x14ac:dyDescent="0.2">
      <c r="A78" s="108"/>
      <c r="B78" s="28" t="str">
        <f>Critères!B77</f>
        <v>RGAA</v>
      </c>
      <c r="C78" s="28" t="str">
        <f>Critères!C77</f>
        <v>10.14</v>
      </c>
      <c r="D78" s="23" t="str">
        <f>Critères!D77</f>
        <v>Dans chaque page web, les contenus additionnels apparaissant via les styles CSS uniquement peuvent-ils être rendus visibles au clavier et par tout dispositif de pointage ?</v>
      </c>
      <c r="E78" s="23" t="s">
        <v>155</v>
      </c>
      <c r="F78" s="29" t="s">
        <v>162</v>
      </c>
      <c r="G78" s="23"/>
      <c r="H78" s="23"/>
    </row>
    <row r="79" spans="1:8" ht="17" x14ac:dyDescent="0.2">
      <c r="A79" s="106" t="str">
        <f>Critères!$A$78</f>
        <v>FORMULAIRES</v>
      </c>
      <c r="B79" s="28" t="str">
        <f>Critères!B78</f>
        <v>RGAA</v>
      </c>
      <c r="C79" s="28" t="str">
        <f>Critères!C78</f>
        <v>11.1</v>
      </c>
      <c r="D79" s="23" t="str">
        <f>Critères!D78</f>
        <v>Chaque champ de formulaire a-t-il une étiquette ?</v>
      </c>
      <c r="E79" s="23" t="s">
        <v>155</v>
      </c>
      <c r="F79" s="29" t="s">
        <v>162</v>
      </c>
      <c r="G79" s="23"/>
      <c r="H79" s="23"/>
    </row>
    <row r="80" spans="1:8" ht="32" x14ac:dyDescent="0.2">
      <c r="A80" s="107"/>
      <c r="B80" s="28" t="str">
        <f>Critères!B79</f>
        <v>RGAA</v>
      </c>
      <c r="C80" s="28" t="str">
        <f>Critères!C79</f>
        <v>11.2</v>
      </c>
      <c r="D80" s="23" t="str">
        <f>Critères!D79</f>
        <v>Chaque étiquette associée à un champ de formulaire est-elle pertinente (hors cas particuliers) ?</v>
      </c>
      <c r="E80" s="23" t="s">
        <v>155</v>
      </c>
      <c r="F80" s="29" t="s">
        <v>162</v>
      </c>
      <c r="G80" s="23"/>
      <c r="H80" s="23"/>
    </row>
    <row r="81" spans="1:8" ht="64" x14ac:dyDescent="0.2">
      <c r="A81" s="107"/>
      <c r="B81" s="28" t="str">
        <f>Critères!B80</f>
        <v>RGAA</v>
      </c>
      <c r="C81" s="28" t="str">
        <f>Critères!C80</f>
        <v>11.3</v>
      </c>
      <c r="D81" s="23" t="str">
        <f>Critères!D80</f>
        <v>Dans chaque formulaire, chaque étiquette associée à un champ de formulaire ayant la même fonction et répétée plusieurs fois dans une même page ou dans un ensemble de pages est-elle cohérente ?</v>
      </c>
      <c r="E81" s="23" t="s">
        <v>155</v>
      </c>
      <c r="F81" s="29" t="s">
        <v>162</v>
      </c>
      <c r="G81" s="23"/>
      <c r="H81" s="23"/>
    </row>
    <row r="82" spans="1:8" ht="32" x14ac:dyDescent="0.2">
      <c r="A82" s="107"/>
      <c r="B82" s="28" t="str">
        <f>Critères!B81</f>
        <v>RGAA</v>
      </c>
      <c r="C82" s="28" t="str">
        <f>Critères!C81</f>
        <v>11.4</v>
      </c>
      <c r="D82" s="23" t="str">
        <f>Critères!D81</f>
        <v>Dans chaque formulaire, chaque étiquette de champ et son champ associé sont-ils accolés (hors cas particuliers) ?</v>
      </c>
      <c r="E82" s="23" t="s">
        <v>155</v>
      </c>
      <c r="F82" s="29" t="s">
        <v>162</v>
      </c>
      <c r="G82" s="23"/>
      <c r="H82" s="23"/>
    </row>
    <row r="83" spans="1:8" ht="32" x14ac:dyDescent="0.2">
      <c r="A83" s="107"/>
      <c r="B83" s="28" t="str">
        <f>Critères!B82</f>
        <v>RGAA</v>
      </c>
      <c r="C83" s="28" t="str">
        <f>Critères!C82</f>
        <v>11.5</v>
      </c>
      <c r="D83" s="23" t="str">
        <f>Critères!D82</f>
        <v>Dans chaque formulaire, les champs de même nature sont-ils regroupés, si nécessaire ?</v>
      </c>
      <c r="E83" s="23" t="s">
        <v>155</v>
      </c>
      <c r="F83" s="29" t="s">
        <v>162</v>
      </c>
      <c r="G83" s="23"/>
      <c r="H83" s="23"/>
    </row>
    <row r="84" spans="1:8" ht="32" x14ac:dyDescent="0.2">
      <c r="A84" s="107"/>
      <c r="B84" s="28" t="str">
        <f>Critères!B83</f>
        <v>RGAA</v>
      </c>
      <c r="C84" s="28" t="str">
        <f>Critères!C83</f>
        <v>11.6</v>
      </c>
      <c r="D84" s="23" t="str">
        <f>Critères!D83</f>
        <v>Dans chaque formulaire, chaque regroupement de champs de même nature a-t-il une légende ?</v>
      </c>
      <c r="E84" s="23" t="s">
        <v>155</v>
      </c>
      <c r="F84" s="29" t="s">
        <v>162</v>
      </c>
      <c r="G84" s="23"/>
      <c r="H84" s="23"/>
    </row>
    <row r="85" spans="1:8" ht="48" x14ac:dyDescent="0.2">
      <c r="A85" s="107"/>
      <c r="B85" s="28" t="str">
        <f>Critères!B84</f>
        <v>RGAA</v>
      </c>
      <c r="C85" s="28" t="str">
        <f>Critères!C84</f>
        <v>11.7</v>
      </c>
      <c r="D85" s="23" t="str">
        <f>Critères!D84</f>
        <v>Dans chaque formulaire, chaque légende associée à un regroupement de champs de même nature est-elle pertinente ?</v>
      </c>
      <c r="E85" s="23" t="s">
        <v>155</v>
      </c>
      <c r="F85" s="29" t="s">
        <v>162</v>
      </c>
      <c r="G85" s="23"/>
      <c r="H85" s="23"/>
    </row>
    <row r="86" spans="1:8" ht="32" x14ac:dyDescent="0.2">
      <c r="A86" s="107"/>
      <c r="B86" s="28" t="str">
        <f>Critères!B85</f>
        <v>RGAA</v>
      </c>
      <c r="C86" s="28" t="str">
        <f>Critères!C85</f>
        <v>11.8</v>
      </c>
      <c r="D86" s="23" t="str">
        <f>Critères!D85</f>
        <v>Dans chaque formulaire, les items de même nature d’une liste de choix sont-ils regroupés de manière pertinente ?</v>
      </c>
      <c r="E86" s="23" t="s">
        <v>155</v>
      </c>
      <c r="F86" s="29" t="s">
        <v>162</v>
      </c>
      <c r="G86" s="23"/>
      <c r="H86" s="23"/>
    </row>
    <row r="87" spans="1:8" ht="32" x14ac:dyDescent="0.2">
      <c r="A87" s="107"/>
      <c r="B87" s="28" t="str">
        <f>Critères!B86</f>
        <v>RGAA</v>
      </c>
      <c r="C87" s="28" t="str">
        <f>Critères!C86</f>
        <v>11.9</v>
      </c>
      <c r="D87" s="23" t="str">
        <f>Critères!D86</f>
        <v>Dans chaque formulaire, l’intitulé de chaque bouton est-il pertinent (hors cas particuliers) ?</v>
      </c>
      <c r="E87" s="23" t="s">
        <v>155</v>
      </c>
      <c r="F87" s="29" t="s">
        <v>162</v>
      </c>
      <c r="G87" s="23"/>
      <c r="H87" s="23"/>
    </row>
    <row r="88" spans="1:8" ht="32" x14ac:dyDescent="0.2">
      <c r="A88" s="107"/>
      <c r="B88" s="28" t="str">
        <f>Critères!B87</f>
        <v>RGAA</v>
      </c>
      <c r="C88" s="28" t="str">
        <f>Critères!C87</f>
        <v>11.10</v>
      </c>
      <c r="D88" s="23" t="str">
        <f>Critères!D87</f>
        <v>Dans chaque formulaire, le contrôle de saisie est-il utilisé de manière pertinente (hors cas particuliers) ?</v>
      </c>
      <c r="E88" s="23" t="s">
        <v>155</v>
      </c>
      <c r="F88" s="29" t="s">
        <v>162</v>
      </c>
      <c r="G88" s="23"/>
      <c r="H88" s="23"/>
    </row>
    <row r="89" spans="1:8" ht="48" x14ac:dyDescent="0.2">
      <c r="A89" s="107"/>
      <c r="B89" s="28" t="str">
        <f>Critères!B88</f>
        <v>RGAA</v>
      </c>
      <c r="C89" s="28" t="str">
        <f>Critères!C88</f>
        <v>11.11</v>
      </c>
      <c r="D89" s="23" t="str">
        <f>Critères!D88</f>
        <v>Dans chaque formulaire, le contrôle de saisie est-il accompagné, si nécessaire, de suggestions facilitant la correction des erreurs de saisie ?</v>
      </c>
      <c r="E89" s="23" t="s">
        <v>155</v>
      </c>
      <c r="F89" s="29" t="s">
        <v>162</v>
      </c>
      <c r="G89" s="23"/>
      <c r="H89" s="23"/>
    </row>
    <row r="90" spans="1:8" ht="80" x14ac:dyDescent="0.2">
      <c r="A90" s="107"/>
      <c r="B90" s="28" t="str">
        <f>Critères!B89</f>
        <v>RGAA</v>
      </c>
      <c r="C90" s="28" t="str">
        <f>Critères!C89</f>
        <v>11.12</v>
      </c>
      <c r="D90" s="23" t="str">
        <f>Critères!D89</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E90" s="23" t="s">
        <v>155</v>
      </c>
      <c r="F90" s="29" t="s">
        <v>162</v>
      </c>
      <c r="G90" s="23"/>
      <c r="H90" s="23"/>
    </row>
    <row r="91" spans="1:8" ht="48" x14ac:dyDescent="0.2">
      <c r="A91" s="108"/>
      <c r="B91" s="28" t="str">
        <f>Critères!B90</f>
        <v>RGAA</v>
      </c>
      <c r="C91" s="28" t="str">
        <f>Critères!C90</f>
        <v>11.13</v>
      </c>
      <c r="D91" s="23" t="str">
        <f>Critères!D90</f>
        <v>La finalité d’un champ de saisie peut-elle être déduite pour faciliter le remplissage automatique des champs avec les données de l’utilisateur ?</v>
      </c>
      <c r="E91" s="23" t="s">
        <v>155</v>
      </c>
      <c r="F91" s="29" t="s">
        <v>162</v>
      </c>
      <c r="G91" s="23"/>
      <c r="H91" s="23"/>
    </row>
    <row r="92" spans="1:8" ht="32" x14ac:dyDescent="0.2">
      <c r="A92" s="106" t="str">
        <f>Critères!$A$91</f>
        <v>NAVIGATION</v>
      </c>
      <c r="B92" s="28" t="str">
        <f>Critères!B91</f>
        <v>RGAA</v>
      </c>
      <c r="C92" s="28" t="str">
        <f>Critères!C91</f>
        <v>12.1</v>
      </c>
      <c r="D92" s="23" t="str">
        <f>Critères!D91</f>
        <v>Chaque ensemble de pages dispose-t-il de deux systèmes de navigation différents, au moins (hors cas particuliers) ?</v>
      </c>
      <c r="E92" s="23" t="s">
        <v>155</v>
      </c>
      <c r="F92" s="29" t="s">
        <v>162</v>
      </c>
      <c r="G92" s="23"/>
      <c r="H92" s="23"/>
    </row>
    <row r="93" spans="1:8" ht="48" x14ac:dyDescent="0.2">
      <c r="A93" s="107"/>
      <c r="B93" s="28" t="str">
        <f>Critères!B92</f>
        <v>RGAA</v>
      </c>
      <c r="C93" s="28" t="str">
        <f>Critères!C92</f>
        <v>12.2</v>
      </c>
      <c r="D93" s="23" t="str">
        <f>Critères!D92</f>
        <v>Dans chaque ensemble de pages, le menu et les barres de navigation sont-ils toujours à la même place (hors cas particuliers) ?</v>
      </c>
      <c r="E93" s="23" t="s">
        <v>155</v>
      </c>
      <c r="F93" s="29" t="s">
        <v>162</v>
      </c>
      <c r="G93" s="23"/>
      <c r="H93" s="23"/>
    </row>
    <row r="94" spans="1:8" ht="17" x14ac:dyDescent="0.2">
      <c r="A94" s="107"/>
      <c r="B94" s="28" t="str">
        <f>Critères!B93</f>
        <v>RGAA</v>
      </c>
      <c r="C94" s="28" t="str">
        <f>Critères!C93</f>
        <v>12.3</v>
      </c>
      <c r="D94" s="23" t="str">
        <f>Critères!D93</f>
        <v>La page « plan du site » est-elle pertinente ?</v>
      </c>
      <c r="E94" s="23" t="s">
        <v>155</v>
      </c>
      <c r="F94" s="29" t="s">
        <v>162</v>
      </c>
      <c r="G94" s="23"/>
      <c r="H94" s="23"/>
    </row>
    <row r="95" spans="1:8" ht="32" x14ac:dyDescent="0.2">
      <c r="A95" s="107"/>
      <c r="B95" s="28" t="str">
        <f>Critères!B94</f>
        <v>RGAA</v>
      </c>
      <c r="C95" s="28" t="str">
        <f>Critères!C94</f>
        <v>12.4</v>
      </c>
      <c r="D95" s="23" t="str">
        <f>Critères!D94</f>
        <v>Dans chaque ensemble de pages, la page « plan du site » est-elle atteignable de manière identique ?</v>
      </c>
      <c r="E95" s="23" t="s">
        <v>155</v>
      </c>
      <c r="F95" s="29" t="s">
        <v>162</v>
      </c>
      <c r="G95" s="23"/>
      <c r="H95" s="23"/>
    </row>
    <row r="96" spans="1:8" ht="32" x14ac:dyDescent="0.2">
      <c r="A96" s="107"/>
      <c r="B96" s="28" t="str">
        <f>Critères!B95</f>
        <v>RGAA</v>
      </c>
      <c r="C96" s="28" t="str">
        <f>Critères!C95</f>
        <v>12.5</v>
      </c>
      <c r="D96" s="23" t="str">
        <f>Critères!D95</f>
        <v>Dans chaque ensemble de pages, le moteur de recherche est-il atteignable de manière identique ?</v>
      </c>
      <c r="E96" s="23" t="s">
        <v>155</v>
      </c>
      <c r="F96" s="29" t="s">
        <v>162</v>
      </c>
      <c r="G96" s="23"/>
      <c r="H96" s="23"/>
    </row>
    <row r="97" spans="1:8" ht="80" x14ac:dyDescent="0.2">
      <c r="A97" s="107"/>
      <c r="B97" s="28" t="str">
        <f>Critères!B96</f>
        <v>RGAA</v>
      </c>
      <c r="C97" s="28" t="str">
        <f>Critères!C96</f>
        <v>12.6</v>
      </c>
      <c r="D97" s="23" t="str">
        <f>Critères!D96</f>
        <v>Les zones de regroupement de contenus présentes dans plusieurs pages web (zones d’en-tête, de navigation principale, de contenu principal, de pied de page et de moteur de recherche) peuvent-elles être atteintes ou évitées ?</v>
      </c>
      <c r="E97" s="23" t="s">
        <v>155</v>
      </c>
      <c r="F97" s="29" t="s">
        <v>162</v>
      </c>
      <c r="G97" s="23"/>
      <c r="H97" s="23"/>
    </row>
    <row r="98" spans="1:8" ht="48" x14ac:dyDescent="0.2">
      <c r="A98" s="107"/>
      <c r="B98" s="28" t="str">
        <f>Critères!B97</f>
        <v>RGAA</v>
      </c>
      <c r="C98" s="28" t="str">
        <f>Critères!C97</f>
        <v>12.7</v>
      </c>
      <c r="D98" s="23" t="str">
        <f>Critères!D97</f>
        <v>Dans chaque page web, un lien d’évitement ou d’accès rapide à la zone de contenu principal est-il présent (hors cas particuliers) ?</v>
      </c>
      <c r="E98" s="23" t="s">
        <v>155</v>
      </c>
      <c r="F98" s="29" t="s">
        <v>162</v>
      </c>
      <c r="G98" s="23"/>
      <c r="H98" s="23"/>
    </row>
    <row r="99" spans="1:8" ht="32" x14ac:dyDescent="0.2">
      <c r="A99" s="107"/>
      <c r="B99" s="28" t="str">
        <f>Critères!B98</f>
        <v>RGAA</v>
      </c>
      <c r="C99" s="28" t="str">
        <f>Critères!C98</f>
        <v>12.8</v>
      </c>
      <c r="D99" s="23" t="str">
        <f>Critères!D98</f>
        <v>Dans chaque page web, l’ordre de tabulation est-il cohérent ?</v>
      </c>
      <c r="E99" s="23" t="s">
        <v>155</v>
      </c>
      <c r="F99" s="29" t="s">
        <v>162</v>
      </c>
      <c r="G99" s="23"/>
      <c r="H99" s="23"/>
    </row>
    <row r="100" spans="1:8" ht="32" x14ac:dyDescent="0.2">
      <c r="A100" s="107"/>
      <c r="B100" s="28" t="str">
        <f>Critères!B99</f>
        <v>RGAA</v>
      </c>
      <c r="C100" s="28" t="str">
        <f>Critères!C99</f>
        <v>12.9</v>
      </c>
      <c r="D100" s="23" t="str">
        <f>Critères!D99</f>
        <v>Dans chaque page web, la navigation ne doit pas contenir de piège au clavier. Cette règle est-elle respectée ?</v>
      </c>
      <c r="E100" s="23" t="s">
        <v>155</v>
      </c>
      <c r="F100" s="29" t="s">
        <v>162</v>
      </c>
      <c r="G100" s="23"/>
      <c r="H100" s="23"/>
    </row>
    <row r="101" spans="1:8" ht="64" x14ac:dyDescent="0.2">
      <c r="A101" s="107"/>
      <c r="B101" s="28" t="str">
        <f>Critères!B100</f>
        <v>RGAA</v>
      </c>
      <c r="C101" s="28" t="str">
        <f>Critères!C100</f>
        <v>12.10</v>
      </c>
      <c r="D101" s="23" t="str">
        <f>Critères!D100</f>
        <v>Dans chaque page web, les raccourcis clavier n’utilisant qu’une seule touche (lettre minuscule ou majuscule, ponctuation, chiffre ou symbole) sont-ils contrôlables par l’utilisateur ?</v>
      </c>
      <c r="E101" s="23" t="s">
        <v>155</v>
      </c>
      <c r="F101" s="29" t="s">
        <v>162</v>
      </c>
      <c r="G101" s="23"/>
      <c r="H101" s="23"/>
    </row>
    <row r="102" spans="1:8" ht="64" x14ac:dyDescent="0.2">
      <c r="A102" s="108"/>
      <c r="B102" s="28" t="str">
        <f>Critères!B101</f>
        <v>RGAA</v>
      </c>
      <c r="C102" s="28" t="str">
        <f>Critères!C101</f>
        <v>12.11</v>
      </c>
      <c r="D102" s="23" t="str">
        <f>Critères!D101</f>
        <v>Dans chaque page web, les contenus additionnels apparaissant au survol, à la prise de focus ou à l’activation d’un composant d’interface sont-ils si nécessaire atteignables au clavier ?</v>
      </c>
      <c r="E102" s="23" t="s">
        <v>155</v>
      </c>
      <c r="F102" s="29" t="s">
        <v>162</v>
      </c>
      <c r="G102" s="23"/>
      <c r="H102" s="23"/>
    </row>
    <row r="103" spans="1:8" ht="48" x14ac:dyDescent="0.2">
      <c r="A103" s="106" t="str">
        <f>Critères!$A$102</f>
        <v>CONSULTATION</v>
      </c>
      <c r="B103" s="28" t="str">
        <f>Critères!B102</f>
        <v>RGAA</v>
      </c>
      <c r="C103" s="28" t="str">
        <f>Critères!C102</f>
        <v>13.1</v>
      </c>
      <c r="D103" s="23" t="str">
        <f>Critères!D102</f>
        <v>Pour chaque page web, l’utilisateur a-t-il le contrôle de chaque limite de temps modifiant le contenu (hors cas particuliers) ?</v>
      </c>
      <c r="E103" s="23" t="s">
        <v>155</v>
      </c>
      <c r="F103" s="29" t="s">
        <v>162</v>
      </c>
      <c r="G103" s="23"/>
      <c r="H103" s="23"/>
    </row>
    <row r="104" spans="1:8" ht="48" x14ac:dyDescent="0.2">
      <c r="A104" s="107"/>
      <c r="B104" s="28" t="str">
        <f>Critères!B103</f>
        <v>RGAA</v>
      </c>
      <c r="C104" s="28" t="str">
        <f>Critères!C103</f>
        <v>13.2</v>
      </c>
      <c r="D104" s="23" t="str">
        <f>Critères!D103</f>
        <v>Dans chaque page web, l’ouverture d’une nouvelle fenêtre ne doit pas être déclenchée sans action de l’utilisateur. Cette règle est-elle respectée ?</v>
      </c>
      <c r="E104" s="23" t="s">
        <v>155</v>
      </c>
      <c r="F104" s="29" t="s">
        <v>162</v>
      </c>
      <c r="G104" s="23"/>
      <c r="H104" s="23"/>
    </row>
    <row r="105" spans="1:8" ht="48" x14ac:dyDescent="0.2">
      <c r="A105" s="107"/>
      <c r="B105" s="28" t="str">
        <f>Critères!B104</f>
        <v>RGAA</v>
      </c>
      <c r="C105" s="28" t="str">
        <f>Critères!C104</f>
        <v>13.3</v>
      </c>
      <c r="D105" s="23" t="str">
        <f>Critères!D104</f>
        <v>Dans chaque page web, chaque document bureautique en téléchargement possède-t-il, si nécessaire, une version accessible (hors cas particuliers) ?</v>
      </c>
      <c r="E105" s="23" t="s">
        <v>155</v>
      </c>
      <c r="F105" s="29" t="s">
        <v>162</v>
      </c>
      <c r="G105" s="23"/>
      <c r="H105" s="23"/>
    </row>
    <row r="106" spans="1:8" ht="32" x14ac:dyDescent="0.2">
      <c r="A106" s="107"/>
      <c r="B106" s="28" t="str">
        <f>Critères!B105</f>
        <v>RGAA</v>
      </c>
      <c r="C106" s="28" t="str">
        <f>Critères!C105</f>
        <v>13.4</v>
      </c>
      <c r="D106" s="23" t="str">
        <f>Critères!D105</f>
        <v>Pour chaque document bureautique ayant une version accessible, cette version offre-t-elle la même information ?</v>
      </c>
      <c r="E106" s="23" t="s">
        <v>155</v>
      </c>
      <c r="F106" s="29" t="s">
        <v>162</v>
      </c>
      <c r="G106" s="23"/>
      <c r="H106" s="23"/>
    </row>
    <row r="107" spans="1:8" ht="32" x14ac:dyDescent="0.2">
      <c r="A107" s="107"/>
      <c r="B107" s="28" t="str">
        <f>Critères!B106</f>
        <v>RGAA</v>
      </c>
      <c r="C107" s="28" t="str">
        <f>Critères!C106</f>
        <v>13.5</v>
      </c>
      <c r="D107" s="23" t="str">
        <f>Critères!D106</f>
        <v>Dans chaque page web, chaque contenu cryptique (art ASCII, émoticon, syntaxe cryptique) a-t-il une alternative ?</v>
      </c>
      <c r="E107" s="23" t="s">
        <v>155</v>
      </c>
      <c r="F107" s="29" t="s">
        <v>162</v>
      </c>
      <c r="G107" s="23"/>
      <c r="H107" s="23"/>
    </row>
    <row r="108" spans="1:8" ht="48" x14ac:dyDescent="0.2">
      <c r="A108" s="107"/>
      <c r="B108" s="28" t="str">
        <f>Critères!B107</f>
        <v>RGAA</v>
      </c>
      <c r="C108" s="28" t="str">
        <f>Critères!C107</f>
        <v>13.6</v>
      </c>
      <c r="D108" s="23" t="str">
        <f>Critères!D107</f>
        <v>Dans chaque page web, pour chaque contenu cryptique (art ASCII, émoticon, syntaxe cryptique) ayant une alternative, cette alternative est-elle pertinente ?</v>
      </c>
      <c r="E108" s="23" t="s">
        <v>155</v>
      </c>
      <c r="F108" s="29" t="s">
        <v>162</v>
      </c>
      <c r="G108" s="23"/>
      <c r="H108" s="23"/>
    </row>
    <row r="109" spans="1:8" ht="48" x14ac:dyDescent="0.2">
      <c r="A109" s="107"/>
      <c r="B109" s="28" t="str">
        <f>Critères!B108</f>
        <v>RGAA</v>
      </c>
      <c r="C109" s="28" t="str">
        <f>Critères!C108</f>
        <v>13.7</v>
      </c>
      <c r="D109" s="23" t="str">
        <f>Critères!D108</f>
        <v>Dans chaque page web, les changements brusques de luminosité ou les effets de flash sont-ils correctement utilisés ?</v>
      </c>
      <c r="E109" s="23" t="s">
        <v>155</v>
      </c>
      <c r="F109" s="29" t="s">
        <v>162</v>
      </c>
      <c r="G109" s="23"/>
      <c r="H109" s="23"/>
    </row>
    <row r="110" spans="1:8" ht="32" x14ac:dyDescent="0.2">
      <c r="A110" s="107"/>
      <c r="B110" s="28" t="str">
        <f>Critères!B109</f>
        <v>RGAA</v>
      </c>
      <c r="C110" s="28" t="str">
        <f>Critères!C109</f>
        <v>13.8</v>
      </c>
      <c r="D110" s="23" t="str">
        <f>Critères!D109</f>
        <v>Dans chaque page web, chaque contenu en mouvement ou clignotant est-il contrôlable par l’utilisateur ?</v>
      </c>
      <c r="E110" s="23" t="s">
        <v>155</v>
      </c>
      <c r="F110" s="29" t="s">
        <v>162</v>
      </c>
    </row>
    <row r="111" spans="1:8" ht="48" x14ac:dyDescent="0.2">
      <c r="A111" s="107"/>
      <c r="B111" s="28" t="str">
        <f>Critères!B110</f>
        <v>RGAA</v>
      </c>
      <c r="C111" s="28" t="str">
        <f>Critères!C110</f>
        <v>13.9</v>
      </c>
      <c r="D111" s="23" t="str">
        <f>Critères!D110</f>
        <v>Dans chaque page web, le contenu proposé est-il consultable quelle que soit l’orientation de l’écran (portait ou paysage) (hors cas particuliers) ?</v>
      </c>
      <c r="E111" s="23" t="s">
        <v>155</v>
      </c>
      <c r="F111" s="29" t="s">
        <v>162</v>
      </c>
    </row>
    <row r="112" spans="1:8" ht="64" x14ac:dyDescent="0.2">
      <c r="A112" s="107"/>
      <c r="B112" s="28" t="str">
        <f>Critères!B111</f>
        <v>RGAA</v>
      </c>
      <c r="C112" s="28" t="str">
        <f>Critères!C111</f>
        <v>13.10</v>
      </c>
      <c r="D112" s="23" t="str">
        <f>Critères!D111</f>
        <v>Dans chaque page web, les fonctionnalités utilisables ou disponibles au moyen d’un geste complexe peuvent-elles être également disponibles au moyen d’un geste simple (hors cas particuliers) ?</v>
      </c>
      <c r="E112" s="23" t="s">
        <v>155</v>
      </c>
      <c r="F112" s="29" t="s">
        <v>162</v>
      </c>
    </row>
    <row r="113" spans="1:6" ht="64" x14ac:dyDescent="0.2">
      <c r="A113" s="107"/>
      <c r="B113" s="28" t="str">
        <f>Critères!B112</f>
        <v>RGAA</v>
      </c>
      <c r="C113" s="28" t="str">
        <f>Critères!C112</f>
        <v>13.11</v>
      </c>
      <c r="D113" s="23" t="str">
        <f>Critères!D112</f>
        <v>Dans chaque page web, les actions déclenchées au moyen d’un dispositif de pointage sur un point unique de l’écran peuvent-elles faire l’objet d’une annulation (hors cas particuliers) ?</v>
      </c>
      <c r="E113" s="23" t="s">
        <v>155</v>
      </c>
      <c r="F113" s="29" t="s">
        <v>162</v>
      </c>
    </row>
    <row r="114" spans="1:6" ht="64" x14ac:dyDescent="0.2">
      <c r="A114" s="107"/>
      <c r="B114" s="28" t="str">
        <f>Critères!B113</f>
        <v>RGAA</v>
      </c>
      <c r="C114" s="28" t="str">
        <f>Critères!C113</f>
        <v>13.12</v>
      </c>
      <c r="D114" s="23" t="str">
        <f>Critères!D113</f>
        <v>Dans chaque page web, les fonctionnalités qui impliquent un mouvement de l’appareil ou vers l’appareil peuvent-elles être satisfaites de manière alternative (hors cas particuliers) ?</v>
      </c>
      <c r="E114" s="23" t="s">
        <v>155</v>
      </c>
      <c r="F114" s="29" t="s">
        <v>162</v>
      </c>
    </row>
    <row r="115" spans="1:6" ht="64" x14ac:dyDescent="0.2">
      <c r="A115" s="107"/>
      <c r="B115" s="28" t="str">
        <f>Critères!B114</f>
        <v>-</v>
      </c>
      <c r="C115" s="28" t="str">
        <f>Critères!C114</f>
        <v>13.13</v>
      </c>
      <c r="D115" s="23" t="str">
        <f>Critères!D114</f>
        <v>Pour chaque fonctionnalité de conversion d’un document, les informations relatives à l’accessibilité disponibles dans le document source sont-elles conservées dans le document de destination (hors cas particuliers) ?</v>
      </c>
      <c r="E115" s="23" t="s">
        <v>155</v>
      </c>
      <c r="F115" s="29" t="s">
        <v>162</v>
      </c>
    </row>
    <row r="116" spans="1:6" ht="48" x14ac:dyDescent="0.2">
      <c r="A116" s="108"/>
      <c r="B116" s="28" t="str">
        <f>Critères!B115</f>
        <v>-</v>
      </c>
      <c r="C116" s="28" t="str">
        <f>Critères!C115</f>
        <v>13.14</v>
      </c>
      <c r="D116" s="23" t="str">
        <f>Critères!D115</f>
        <v>Chaque fonctionnalité d’identification ou de contrôle qui repose sur l’utilisation de caractéristiques biologiques de l’utilisateur dispose-t-elle d’une méthode alternative ?</v>
      </c>
      <c r="E116" s="23" t="s">
        <v>155</v>
      </c>
      <c r="F116" s="29" t="s">
        <v>162</v>
      </c>
    </row>
    <row r="117" spans="1:6" ht="64" x14ac:dyDescent="0.2">
      <c r="A117" s="106" t="str">
        <f>Critères!$A$116</f>
        <v xml:space="preserve">DOCUMENTATION ET FONCTIONNALITÉS D’ACCESSIBILITÉ </v>
      </c>
      <c r="B117" s="28" t="str">
        <f>Critères!B116</f>
        <v>-</v>
      </c>
      <c r="C117" s="28" t="str">
        <f>Critères!C116</f>
        <v>14.1</v>
      </c>
      <c r="D117" s="23" t="str">
        <f>Critères!D116</f>
        <v>La documentation du site web décrit-elle les fonctionnalités d’accessibilité disponibles et les informations relatives à la compatibilité avec l’accessibilité ?</v>
      </c>
      <c r="E117" s="23" t="s">
        <v>155</v>
      </c>
      <c r="F117" s="29" t="s">
        <v>162</v>
      </c>
    </row>
    <row r="118" spans="1:6" ht="80" x14ac:dyDescent="0.2">
      <c r="A118" s="107"/>
      <c r="B118" s="28" t="str">
        <f>Critères!B117</f>
        <v>-</v>
      </c>
      <c r="C118" s="28" t="str">
        <f>Critères!C117</f>
        <v>14.2</v>
      </c>
      <c r="D118" s="23" t="str">
        <f>Critères!D117</f>
        <v>Pour chaque fonctionnalité d’accessibilité décrite dans la documentation, le mécanisme qui permet de l’activer répond aux besoins d’accessibilité des utilisateurs concernés. Cette règle est-elle respectée (hors cas particuliers) ?</v>
      </c>
      <c r="E118" s="23" t="s">
        <v>155</v>
      </c>
      <c r="F118" s="29" t="s">
        <v>162</v>
      </c>
    </row>
    <row r="119" spans="1:6" ht="17" x14ac:dyDescent="0.2">
      <c r="A119" s="108"/>
      <c r="B119" s="28" t="str">
        <f>Critères!B118</f>
        <v>-</v>
      </c>
      <c r="C119" s="28" t="str">
        <f>Critères!C118</f>
        <v>14.3</v>
      </c>
      <c r="D119" s="23" t="str">
        <f>Critères!D118</f>
        <v>La documentation du site web est-elle accessible ?</v>
      </c>
      <c r="E119" s="23" t="s">
        <v>155</v>
      </c>
      <c r="F119" s="29" t="s">
        <v>162</v>
      </c>
    </row>
    <row r="120" spans="1:6" ht="48" x14ac:dyDescent="0.2">
      <c r="A120" s="106" t="str">
        <f>Critères!$A$119</f>
        <v>OUTILS D’ÉDITION</v>
      </c>
      <c r="B120" s="28" t="str">
        <f>Critères!B119</f>
        <v>-</v>
      </c>
      <c r="C120" s="28" t="str">
        <f>Critères!C119</f>
        <v>15.1</v>
      </c>
      <c r="D120" s="23" t="str">
        <f>Critères!D119</f>
        <v>Chaque outil d’édition permet-il de définir les informations d’accessibilité nécessaires pour créer un contenu conforme aux règles d’accessibilité numérique ?</v>
      </c>
      <c r="E120" s="23" t="s">
        <v>155</v>
      </c>
      <c r="F120" s="29" t="s">
        <v>162</v>
      </c>
    </row>
    <row r="121" spans="1:6" ht="48" x14ac:dyDescent="0.2">
      <c r="A121" s="107"/>
      <c r="B121" s="28" t="str">
        <f>Critères!B120</f>
        <v>-</v>
      </c>
      <c r="C121" s="28" t="str">
        <f>Critères!C120</f>
        <v>15.2</v>
      </c>
      <c r="D121" s="23" t="str">
        <f>Critères!D120</f>
        <v>Chaque outil d’édition met-il à disposition des aides à la création de contenus conformes aux règles d’accessibilité numérique ?</v>
      </c>
      <c r="E121" s="23" t="s">
        <v>155</v>
      </c>
      <c r="F121" s="29" t="s">
        <v>162</v>
      </c>
    </row>
    <row r="122" spans="1:6" ht="48" x14ac:dyDescent="0.2">
      <c r="A122" s="107"/>
      <c r="B122" s="28" t="str">
        <f>Critères!B121</f>
        <v>-</v>
      </c>
      <c r="C122" s="28" t="str">
        <f>Critères!C121</f>
        <v>15.3</v>
      </c>
      <c r="D122" s="23" t="str">
        <f>Critères!D121</f>
        <v>Le contenu généré par chaque transformation des contenus est-il conforme aux règles d’accessibilité numérique (hors cas particuliers) ?</v>
      </c>
      <c r="E122" s="23" t="s">
        <v>155</v>
      </c>
      <c r="F122" s="29" t="s">
        <v>162</v>
      </c>
    </row>
    <row r="123" spans="1:6" ht="48" x14ac:dyDescent="0.2">
      <c r="A123" s="107"/>
      <c r="B123" s="28" t="str">
        <f>Critères!B122</f>
        <v>-</v>
      </c>
      <c r="C123" s="28" t="str">
        <f>Critères!C122</f>
        <v>15.4</v>
      </c>
      <c r="D123" s="23" t="str">
        <f>Critères!D122</f>
        <v>Pour chaque erreur d’accessibilité relevée par un test d’accessibilité automatique ou semi-automatique, l’ outil d’édition fournit-il des suggestions de réparation ?</v>
      </c>
      <c r="E123" s="23" t="s">
        <v>155</v>
      </c>
      <c r="F123" s="29" t="s">
        <v>162</v>
      </c>
    </row>
    <row r="124" spans="1:6" ht="48" x14ac:dyDescent="0.2">
      <c r="A124" s="107"/>
      <c r="B124" s="28" t="str">
        <f>Critères!B123</f>
        <v>-</v>
      </c>
      <c r="C124" s="28" t="str">
        <f>Critères!C123</f>
        <v>15.5</v>
      </c>
      <c r="D124" s="23" t="str">
        <f>Critères!D123</f>
        <v>Pour chaque ensemble de gabarits, un gabarit au moins permet de répondre aux règles d’accessibilité numérique. Cette règle est-elle respectée ?</v>
      </c>
      <c r="E124" s="23" t="s">
        <v>155</v>
      </c>
      <c r="F124" s="29" t="s">
        <v>162</v>
      </c>
    </row>
    <row r="125" spans="1:6" ht="32" x14ac:dyDescent="0.2">
      <c r="A125" s="108"/>
      <c r="B125" s="28" t="str">
        <f>Critères!B124</f>
        <v>-</v>
      </c>
      <c r="C125" s="28" t="str">
        <f>Critères!C124</f>
        <v>15.6</v>
      </c>
      <c r="D125" s="23" t="str">
        <f>Critères!D124</f>
        <v>Chaque gabarit qui permet de répondre aux règles d’accessibilité numérique est-il clairement identifiable ?</v>
      </c>
      <c r="E125" s="23" t="s">
        <v>155</v>
      </c>
      <c r="F125" s="29" t="s">
        <v>162</v>
      </c>
    </row>
    <row r="126" spans="1:6" ht="64" x14ac:dyDescent="0.2">
      <c r="A126" s="106" t="str">
        <f>Critères!$A$125</f>
        <v>SERVICES D’ASSISTANCE</v>
      </c>
      <c r="B126" s="28" t="str">
        <f>Critères!B125</f>
        <v>-</v>
      </c>
      <c r="C126" s="28" t="str">
        <f>Critères!C125</f>
        <v>16.1</v>
      </c>
      <c r="D126" s="23" t="str">
        <f>Critères!D125</f>
        <v>Chaque service d’assistance fournit-il des informations relatives aux fonctionnalités d’accessibilité et à la compatibilité avec l’accessibilité, décrites dans la documentation du site web ?</v>
      </c>
      <c r="E126" s="23" t="s">
        <v>155</v>
      </c>
      <c r="F126" s="29" t="s">
        <v>162</v>
      </c>
    </row>
    <row r="127" spans="1:6" ht="64" x14ac:dyDescent="0.2">
      <c r="A127" s="107"/>
      <c r="B127" s="28" t="str">
        <f>Critères!B126</f>
        <v>-</v>
      </c>
      <c r="C127" s="28" t="str">
        <f>Critères!C126</f>
        <v>16.2</v>
      </c>
      <c r="D127" s="23" t="str">
        <f>Critères!D126</f>
        <v>Le service d’assistance répond aux besoins de communication des personnes handicapées directement ou par l’intermédiaire d’un service de relais. Cette règle est-elle respectée ?</v>
      </c>
      <c r="E127" s="23" t="s">
        <v>155</v>
      </c>
      <c r="F127" s="29" t="s">
        <v>162</v>
      </c>
    </row>
    <row r="128" spans="1:6" ht="32" x14ac:dyDescent="0.2">
      <c r="A128" s="108"/>
      <c r="B128" s="28" t="str">
        <f>Critères!B127</f>
        <v>-</v>
      </c>
      <c r="C128" s="28" t="str">
        <f>Critères!C127</f>
        <v>16.3</v>
      </c>
      <c r="D128" s="23" t="str">
        <f>Critères!D127</f>
        <v>La documentation fournie par le service d’assistance est-elle accessible ?</v>
      </c>
      <c r="E128" s="23" t="s">
        <v>155</v>
      </c>
      <c r="F128" s="29" t="s">
        <v>162</v>
      </c>
    </row>
    <row r="129" spans="1:6" ht="80" x14ac:dyDescent="0.2">
      <c r="A129" s="115" t="str">
        <f>Critères!$A$128</f>
        <v>COMMUNICATION EN TEMPS RÉEL</v>
      </c>
      <c r="B129" s="28" t="str">
        <f>Critères!B128</f>
        <v>-</v>
      </c>
      <c r="C129" s="28" t="str">
        <f>Critères!C128</f>
        <v>17.1</v>
      </c>
      <c r="D129" s="23" t="str">
        <f>Critères!D128</f>
        <v>Pour chaque application web de communication orale bidirectionnelle, l’application est-elle capable d’encoder et de décoder cette communication avec une gamme de fréquences dont la limite supérieure est de 7 000 Hz au moins ?</v>
      </c>
      <c r="E129" s="23" t="s">
        <v>155</v>
      </c>
      <c r="F129" s="29" t="s">
        <v>162</v>
      </c>
    </row>
    <row r="130" spans="1:6" ht="48" x14ac:dyDescent="0.2">
      <c r="A130" s="107"/>
      <c r="B130" s="28" t="str">
        <f>Critères!B129</f>
        <v>-</v>
      </c>
      <c r="C130" s="28" t="str">
        <f>Critères!C129</f>
        <v>17.2</v>
      </c>
      <c r="D130" s="23" t="str">
        <f>Critères!D129</f>
        <v>Chaque application web qui permet une communication orale bidirectionnelle dispose-t-elle d’une fonctionnalité de communication écrite en temps réel ?</v>
      </c>
      <c r="E130" s="23" t="s">
        <v>155</v>
      </c>
      <c r="F130" s="29" t="s">
        <v>162</v>
      </c>
    </row>
    <row r="131" spans="1:6" ht="48" x14ac:dyDescent="0.2">
      <c r="A131" s="107"/>
      <c r="B131" s="28" t="str">
        <f>Critères!B130</f>
        <v>-</v>
      </c>
      <c r="C131" s="28" t="str">
        <f>Critères!C130</f>
        <v>17.3</v>
      </c>
      <c r="D131" s="23" t="str">
        <f>Critères!D130</f>
        <v>Pour chaque application web qui permet une communication orale bidirectionnelle et écrite en temps réel, les deux modes sont-ils utilisables simultanément ?</v>
      </c>
      <c r="E131" s="23" t="s">
        <v>155</v>
      </c>
      <c r="F131" s="29" t="s">
        <v>162</v>
      </c>
    </row>
    <row r="132" spans="1:6" ht="48" x14ac:dyDescent="0.2">
      <c r="A132" s="107"/>
      <c r="B132" s="28" t="str">
        <f>Critères!B131</f>
        <v>-</v>
      </c>
      <c r="C132" s="28" t="str">
        <f>Critères!C131</f>
        <v>17.4</v>
      </c>
      <c r="D132" s="23" t="str">
        <f>Critères!D131</f>
        <v>Pour chaque fonctionnalité de communication écrite en temps réel, les messages peuvent-ils être identifiés (hors cas particuliers) ?</v>
      </c>
      <c r="E132" s="23" t="s">
        <v>155</v>
      </c>
      <c r="F132" s="29" t="s">
        <v>162</v>
      </c>
    </row>
    <row r="133" spans="1:6" ht="48" x14ac:dyDescent="0.2">
      <c r="A133" s="107"/>
      <c r="B133" s="28" t="str">
        <f>Critères!B132</f>
        <v>-</v>
      </c>
      <c r="C133" s="28" t="str">
        <f>Critères!C132</f>
        <v>17.5</v>
      </c>
      <c r="D133" s="23" t="str">
        <f>Critères!D132</f>
        <v>Pour chaque application web de communication orale bidirectionnelle, un indicateur visuel de l’activité orale est-il présent ?</v>
      </c>
      <c r="E133" s="23" t="s">
        <v>155</v>
      </c>
      <c r="F133" s="29" t="s">
        <v>162</v>
      </c>
    </row>
    <row r="134" spans="1:6" ht="64" x14ac:dyDescent="0.2">
      <c r="A134" s="107"/>
      <c r="B134" s="28" t="str">
        <f>Critères!B133</f>
        <v>-</v>
      </c>
      <c r="C134" s="28" t="str">
        <f>Critères!C133</f>
        <v>17.6</v>
      </c>
      <c r="D134" s="23" t="str">
        <f>Critères!D133</f>
        <v>Chaque application web de communication écrite en temps réel qui peut interagir avec d’autres applications de communication écrite en temps réel respecte-t-elle les règles d’interopérabilité en vigueur ?</v>
      </c>
      <c r="E134" s="23" t="s">
        <v>155</v>
      </c>
      <c r="F134" s="29" t="s">
        <v>162</v>
      </c>
    </row>
    <row r="135" spans="1:6" ht="64" x14ac:dyDescent="0.2">
      <c r="A135" s="107"/>
      <c r="B135" s="28" t="str">
        <f>Critères!B134</f>
        <v>-</v>
      </c>
      <c r="C135" s="28" t="str">
        <f>Critères!C134</f>
        <v>17.7</v>
      </c>
      <c r="D135" s="23" t="str">
        <f>Critères!D134</f>
        <v>Pour chaque application web de communication écrite en temps réel, le délai de transmission de chaque unité de saisie est de 500ms ou moins. Cette règle est-elle respectée ?</v>
      </c>
      <c r="E135" s="23" t="s">
        <v>155</v>
      </c>
      <c r="F135" s="29" t="s">
        <v>162</v>
      </c>
    </row>
    <row r="136" spans="1:6" ht="48" x14ac:dyDescent="0.2">
      <c r="A136" s="107"/>
      <c r="B136" s="28" t="str">
        <f>Critères!B135</f>
        <v>-</v>
      </c>
      <c r="C136" s="28" t="str">
        <f>Critères!C135</f>
        <v>17.8</v>
      </c>
      <c r="D136" s="23" t="str">
        <f>Critères!D135</f>
        <v>Pour chaque application web de télécommunication, l’identification de l’interlocuteur qui initie un appel est-elle accessible ?</v>
      </c>
      <c r="E136" s="23" t="s">
        <v>155</v>
      </c>
      <c r="F136" s="29" t="s">
        <v>162</v>
      </c>
    </row>
    <row r="137" spans="1:6" ht="64" x14ac:dyDescent="0.2">
      <c r="A137" s="107"/>
      <c r="B137" s="28" t="str">
        <f>Critères!B136</f>
        <v>-</v>
      </c>
      <c r="C137" s="28" t="str">
        <f>Critères!C136</f>
        <v>17.9</v>
      </c>
      <c r="D137" s="23" t="str">
        <f>Critères!D136</f>
        <v>Pour chaque application web de communication orale bidirectionnelle qui permet d’identifier l’activité d’un interlocuteur oralisant, il est possible d’identifier l’activité d’un interlocuteur signant. Cette règle est-elle respectée ?</v>
      </c>
      <c r="E137" s="23" t="s">
        <v>155</v>
      </c>
      <c r="F137" s="29" t="s">
        <v>162</v>
      </c>
    </row>
    <row r="138" spans="1:6" ht="64" x14ac:dyDescent="0.2">
      <c r="A138" s="107"/>
      <c r="B138" s="28" t="str">
        <f>Critères!B137</f>
        <v>-</v>
      </c>
      <c r="C138" s="28" t="str">
        <f>Critères!C137</f>
        <v>17.10</v>
      </c>
      <c r="D138" s="23" t="str">
        <f>Critères!D137</f>
        <v>Pour chaque application web de communication orale bidirectionnelle qui dispose de fonctionnalités vocales, celles-ci sont-elles utilisables sans la nécessité d’écouter ou parler ?</v>
      </c>
      <c r="E138" s="23" t="s">
        <v>155</v>
      </c>
      <c r="F138" s="29" t="s">
        <v>162</v>
      </c>
    </row>
    <row r="139" spans="1:6" ht="48" x14ac:dyDescent="0.2">
      <c r="A139" s="108"/>
      <c r="B139" s="28" t="str">
        <f>Critères!B138</f>
        <v>-</v>
      </c>
      <c r="C139" s="28" t="str">
        <f>Critères!C138</f>
        <v>17.11</v>
      </c>
      <c r="D139" s="23" t="str">
        <f>Critères!D138</f>
        <v>Pour chaque application web de communication orale bidirectionnelle qui dispose d’une vidéo en temps réel, la qualité de la vidéo est-elle suffisante ?</v>
      </c>
      <c r="E139" s="23" t="s">
        <v>155</v>
      </c>
      <c r="F139" s="29" t="s">
        <v>162</v>
      </c>
    </row>
  </sheetData>
  <mergeCells count="19">
    <mergeCell ref="A129:A139"/>
    <mergeCell ref="A4:A12"/>
    <mergeCell ref="A13:A14"/>
    <mergeCell ref="A15:A17"/>
    <mergeCell ref="A92:A102"/>
    <mergeCell ref="A103:A116"/>
    <mergeCell ref="A117:A119"/>
    <mergeCell ref="A120:A125"/>
    <mergeCell ref="A126:A128"/>
    <mergeCell ref="A46:A50"/>
    <mergeCell ref="A51:A60"/>
    <mergeCell ref="A61:A64"/>
    <mergeCell ref="A65:A78"/>
    <mergeCell ref="A79:A91"/>
    <mergeCell ref="A1:H1"/>
    <mergeCell ref="A2:H2"/>
    <mergeCell ref="A18:A35"/>
    <mergeCell ref="A36:A43"/>
    <mergeCell ref="A44:A45"/>
  </mergeCells>
  <conditionalFormatting sqref="E4:E139">
    <cfRule type="cellIs" dxfId="76" priority="1" operator="equal">
      <formula>"C"</formula>
    </cfRule>
    <cfRule type="cellIs" dxfId="75" priority="2" operator="equal">
      <formula>"NC"</formula>
    </cfRule>
    <cfRule type="cellIs" dxfId="74" priority="3" operator="equal">
      <formula>"NA"</formula>
    </cfRule>
    <cfRule type="cellIs" dxfId="73" priority="4" operator="equal">
      <formula>"NT"</formula>
    </cfRule>
  </conditionalFormatting>
  <conditionalFormatting sqref="F4:F139">
    <cfRule type="cellIs" dxfId="72" priority="5" operator="equal">
      <formula>"D"</formula>
    </cfRule>
    <cfRule type="cellIs" dxfId="71" priority="6" operator="equal">
      <formula>"E"</formula>
    </cfRule>
    <cfRule type="cellIs" dxfId="70" priority="7" operator="equal">
      <formula>"N"</formula>
    </cfRule>
  </conditionalFormatting>
  <dataValidations count="2">
    <dataValidation type="list" operator="equal" showErrorMessage="1" sqref="E4:E139" xr:uid="{F85578DD-80EB-D646-BE2C-27BC4BDBEA26}">
      <formula1>"C,NC,NA,NT"</formula1>
      <formula2>0</formula2>
    </dataValidation>
    <dataValidation type="list" operator="equal" showErrorMessage="1" sqref="F4:F139" xr:uid="{B8D801CA-AA7E-A947-9A7A-0FCDDF2C10EE}">
      <formula1>"D,E,N"</formula1>
    </dataValidation>
  </dataValidations>
  <pageMargins left="0.39374999999999999" right="0.39374999999999999" top="0.53263888888888899" bottom="0.39374999999999999" header="0.39374999999999999" footer="0.39374999999999999"/>
  <pageSetup scale="74" pageOrder="overThenDown" orientation="portrait" horizontalDpi="300" verticalDpi="300" r:id="rId1"/>
  <headerFooter>
    <oddHeader>&amp;L&amp;10RGAA 3.0 - Relevé pour le site : wwww.site.fr&amp;R&amp;10&amp;P/&amp;N -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1"/>
  <dimension ref="A1:AMJ139"/>
  <sheetViews>
    <sheetView zoomScaleNormal="100" zoomScalePageLayoutView="60" workbookViewId="0">
      <selection activeCell="E4" sqref="E4:E139"/>
    </sheetView>
  </sheetViews>
  <sheetFormatPr baseColWidth="10" defaultColWidth="9.5703125" defaultRowHeight="16" x14ac:dyDescent="0.2"/>
  <cols>
    <col min="1" max="1" width="4.140625" customWidth="1"/>
    <col min="2" max="2" width="4.5703125" bestFit="1" customWidth="1"/>
    <col min="3" max="3" width="5.5703125" style="11" customWidth="1"/>
    <col min="4" max="4" width="39.85546875" style="1" customWidth="1"/>
    <col min="5" max="5" width="3.85546875" style="1" customWidth="1"/>
    <col min="6" max="6" width="3.140625" style="1" customWidth="1"/>
    <col min="7" max="7" width="79.85546875" style="1" customWidth="1"/>
    <col min="8" max="8" width="22.85546875" style="1" customWidth="1"/>
    <col min="9" max="9" width="64.42578125" style="1" customWidth="1"/>
    <col min="10" max="65" width="9.5703125" style="1"/>
    <col min="1025" max="1025" width="7.42578125" customWidth="1"/>
  </cols>
  <sheetData>
    <row r="1" spans="1:1024" x14ac:dyDescent="0.2">
      <c r="A1" s="91" t="str">
        <f>Échantillon!A1</f>
        <v>RAWeb 1 – GRILLE D'ÉVALUATION</v>
      </c>
      <c r="B1" s="91"/>
      <c r="C1" s="91"/>
      <c r="D1" s="91"/>
      <c r="E1" s="91"/>
      <c r="F1" s="91"/>
      <c r="G1" s="91"/>
      <c r="H1" s="91"/>
    </row>
    <row r="2" spans="1:1024" x14ac:dyDescent="0.2">
      <c r="A2" s="116" t="str">
        <f>CONCATENATE(Échantillon!B14," : ",Échantillon!C14)</f>
        <v>Aide : http://www.site.lu/aide.html</v>
      </c>
      <c r="B2" s="116"/>
      <c r="C2" s="116"/>
      <c r="D2" s="116"/>
      <c r="E2" s="116"/>
      <c r="F2" s="116"/>
      <c r="G2" s="116"/>
      <c r="H2" s="116"/>
    </row>
    <row r="3" spans="1:1024" ht="120" x14ac:dyDescent="0.2">
      <c r="A3" s="48" t="s">
        <v>25</v>
      </c>
      <c r="B3" s="48" t="s">
        <v>310</v>
      </c>
      <c r="C3" s="48" t="s">
        <v>26</v>
      </c>
      <c r="D3" s="49" t="s">
        <v>27</v>
      </c>
      <c r="E3" s="48" t="s">
        <v>150</v>
      </c>
      <c r="F3" s="48" t="s">
        <v>373</v>
      </c>
      <c r="G3" s="49" t="s">
        <v>295</v>
      </c>
      <c r="H3" s="49" t="s">
        <v>161</v>
      </c>
    </row>
    <row r="4" spans="1:1024" ht="32" x14ac:dyDescent="0.2">
      <c r="A4" s="106" t="str">
        <f>Critères!$A$3</f>
        <v>IMAGES</v>
      </c>
      <c r="B4" s="28" t="str">
        <f>Critères!B3</f>
        <v>RGAA</v>
      </c>
      <c r="C4" s="28" t="str">
        <f>Critères!C3</f>
        <v>1.1</v>
      </c>
      <c r="D4" s="23" t="str">
        <f>Critères!D3</f>
        <v>Chaque image porteuse d’information a-t-elle une alternative textuelle ?</v>
      </c>
      <c r="E4" s="23" t="s">
        <v>155</v>
      </c>
      <c r="F4" s="29" t="s">
        <v>162</v>
      </c>
      <c r="G4" s="23"/>
      <c r="H4" s="23"/>
      <c r="I4"/>
    </row>
    <row r="5" spans="1:1024" ht="32" x14ac:dyDescent="0.2">
      <c r="A5" s="107"/>
      <c r="B5" s="28" t="str">
        <f>Critères!B4</f>
        <v>RGAA</v>
      </c>
      <c r="C5" s="28" t="str">
        <f>Critères!C4</f>
        <v>1.2</v>
      </c>
      <c r="D5" s="23" t="str">
        <f>Critères!D4</f>
        <v>Chaque image de décoration est-elle correctement ignorée par les technologies d’assistance ?</v>
      </c>
      <c r="E5" s="23" t="s">
        <v>155</v>
      </c>
      <c r="F5" s="29" t="s">
        <v>162</v>
      </c>
      <c r="G5" s="23"/>
      <c r="H5" s="23"/>
      <c r="AME5" s="12"/>
      <c r="AMF5" s="12"/>
      <c r="AMG5" s="12"/>
      <c r="AMH5" s="12"/>
      <c r="AMI5" s="12"/>
      <c r="AMJ5" s="12"/>
    </row>
    <row r="6" spans="1:1024" ht="48" x14ac:dyDescent="0.2">
      <c r="A6" s="107"/>
      <c r="B6" s="28" t="str">
        <f>Critères!B5</f>
        <v>RGAA</v>
      </c>
      <c r="C6" s="28" t="str">
        <f>Critères!C5</f>
        <v>1.3</v>
      </c>
      <c r="D6" s="23" t="str">
        <f>Critères!D5</f>
        <v>Pour chaque image porteuse d'information ayant une alternative textuelle, cette alternative est-elle pertinente (hors cas particuliers) ?</v>
      </c>
      <c r="E6" s="23" t="s">
        <v>155</v>
      </c>
      <c r="F6" s="29" t="s">
        <v>162</v>
      </c>
      <c r="G6" s="23"/>
      <c r="H6" s="23"/>
    </row>
    <row r="7" spans="1:1024" ht="64" x14ac:dyDescent="0.2">
      <c r="A7" s="107"/>
      <c r="B7" s="28" t="str">
        <f>Critères!B6</f>
        <v>RGAA</v>
      </c>
      <c r="C7" s="28" t="str">
        <f>Critères!C6</f>
        <v>1.4</v>
      </c>
      <c r="D7" s="23" t="str">
        <f>Critères!D6</f>
        <v>Pour chaque image utilisée comme CAPTCHA ou comme image-test, ayant une alternative textuelle, cette alternative permet-elle d’identifier la nature et la fonction de l’image ?</v>
      </c>
      <c r="E7" s="23" t="s">
        <v>155</v>
      </c>
      <c r="F7" s="29" t="s">
        <v>162</v>
      </c>
      <c r="G7" s="23"/>
      <c r="H7" s="23"/>
    </row>
    <row r="8" spans="1:1024" ht="48" x14ac:dyDescent="0.2">
      <c r="A8" s="107"/>
      <c r="B8" s="28" t="str">
        <f>Critères!B7</f>
        <v>RGAA</v>
      </c>
      <c r="C8" s="28" t="str">
        <f>Critères!C7</f>
        <v>1.5</v>
      </c>
      <c r="D8" s="23" t="str">
        <f>Critères!D7</f>
        <v>Pour chaque image utilisée comme CAPTCHA, une solution d’accès alternatif au contenu ou à la fonction du CAPTCHA est-elle présente ?</v>
      </c>
      <c r="E8" s="23" t="s">
        <v>155</v>
      </c>
      <c r="F8" s="29" t="s">
        <v>162</v>
      </c>
      <c r="G8" s="43"/>
      <c r="H8" s="23"/>
    </row>
    <row r="9" spans="1:1024" ht="32" x14ac:dyDescent="0.2">
      <c r="A9" s="107"/>
      <c r="B9" s="28" t="str">
        <f>Critères!B8</f>
        <v>RGAA</v>
      </c>
      <c r="C9" s="28" t="str">
        <f>Critères!C8</f>
        <v>1.6</v>
      </c>
      <c r="D9" s="23" t="str">
        <f>Critères!D8</f>
        <v>Chaque image porteuse d’information a-t-elle, si nécessaire, une description détaillée ?</v>
      </c>
      <c r="E9" s="23" t="s">
        <v>155</v>
      </c>
      <c r="F9" s="29" t="s">
        <v>162</v>
      </c>
      <c r="G9" s="23"/>
      <c r="H9" s="23"/>
    </row>
    <row r="10" spans="1:1024" ht="32" x14ac:dyDescent="0.2">
      <c r="A10" s="107"/>
      <c r="B10" s="28" t="str">
        <f>Critères!B9</f>
        <v>RGAA</v>
      </c>
      <c r="C10" s="28" t="str">
        <f>Critères!C9</f>
        <v>1.7</v>
      </c>
      <c r="D10" s="23" t="str">
        <f>Critères!D9</f>
        <v>Pour chaque image porteuse d’information ayant une description détaillée, cette description est-elle pertinente ?</v>
      </c>
      <c r="E10" s="23" t="s">
        <v>155</v>
      </c>
      <c r="F10" s="29" t="s">
        <v>162</v>
      </c>
      <c r="G10" s="23"/>
      <c r="H10" s="23"/>
    </row>
    <row r="11" spans="1:1024" ht="64" x14ac:dyDescent="0.2">
      <c r="A11" s="107"/>
      <c r="B11" s="28" t="str">
        <f>Critères!B10</f>
        <v>RGAA</v>
      </c>
      <c r="C11" s="28" t="str">
        <f>Critères!C10</f>
        <v>1.8</v>
      </c>
      <c r="D11" s="23" t="str">
        <f>Critères!D10</f>
        <v>Chaque image texte porteuse d’information, en l’absence d’un mécanisme de remplacement, doit si possible être remplacée par du texte stylé. Cette règle est-elle respectée (hors cas particuliers) ?</v>
      </c>
      <c r="E11" s="23" t="s">
        <v>155</v>
      </c>
      <c r="F11" s="29" t="s">
        <v>162</v>
      </c>
      <c r="G11" s="23"/>
      <c r="H11" s="23"/>
    </row>
    <row r="12" spans="1:1024" ht="32" x14ac:dyDescent="0.2">
      <c r="A12" s="108"/>
      <c r="B12" s="28" t="str">
        <f>Critères!B11</f>
        <v>RGAA</v>
      </c>
      <c r="C12" s="28" t="str">
        <f>Critères!C11</f>
        <v>1.9</v>
      </c>
      <c r="D12" s="23" t="str">
        <f>Critères!D11</f>
        <v>Chaque légende d’image est-elle, si nécessaire, correctement reliée à l’image correspondante ?</v>
      </c>
      <c r="E12" s="23" t="s">
        <v>155</v>
      </c>
      <c r="F12" s="29" t="s">
        <v>162</v>
      </c>
      <c r="G12" s="23"/>
      <c r="H12" s="23"/>
    </row>
    <row r="13" spans="1:1024" ht="17" x14ac:dyDescent="0.2">
      <c r="A13" s="106" t="str">
        <f>Critères!$A$12</f>
        <v>CADRES</v>
      </c>
      <c r="B13" s="28" t="str">
        <f>Critères!B12</f>
        <v>RGAA</v>
      </c>
      <c r="C13" s="28" t="str">
        <f>Critères!C12</f>
        <v>2.1</v>
      </c>
      <c r="D13" s="23" t="str">
        <f>Critères!D12</f>
        <v>Chaque cadre a-t-il un titre de cadre ?</v>
      </c>
      <c r="E13" s="23" t="s">
        <v>155</v>
      </c>
      <c r="F13" s="29" t="s">
        <v>162</v>
      </c>
      <c r="G13" s="30"/>
      <c r="H13" s="23"/>
    </row>
    <row r="14" spans="1:1024" ht="32" x14ac:dyDescent="0.2">
      <c r="A14" s="108"/>
      <c r="B14" s="28" t="str">
        <f>Critères!B13</f>
        <v>RGAA</v>
      </c>
      <c r="C14" s="28" t="str">
        <f>Critères!C13</f>
        <v>2.2</v>
      </c>
      <c r="D14" s="23" t="str">
        <f>Critères!D13</f>
        <v>Pour chaque cadre ayant un titre de cadre, ce titre de cadre est-il pertinent ?</v>
      </c>
      <c r="E14" s="23" t="s">
        <v>155</v>
      </c>
      <c r="F14" s="29" t="s">
        <v>162</v>
      </c>
      <c r="G14" s="23"/>
      <c r="H14" s="23"/>
    </row>
    <row r="15" spans="1:1024" ht="48" x14ac:dyDescent="0.2">
      <c r="A15" s="106" t="str">
        <f>Critères!$A$14</f>
        <v>COULEURS</v>
      </c>
      <c r="B15" s="28" t="str">
        <f>Critères!B14</f>
        <v>RGAA</v>
      </c>
      <c r="C15" s="28" t="str">
        <f>Critères!C14</f>
        <v>3.1</v>
      </c>
      <c r="D15" s="23" t="str">
        <f>Critères!D14</f>
        <v>Dans chaque page web, l’information ne doit pas être donnée uniquement par la couleur. Cette règle est-elle respectée ?</v>
      </c>
      <c r="E15" s="23" t="s">
        <v>155</v>
      </c>
      <c r="F15" s="29" t="s">
        <v>162</v>
      </c>
      <c r="G15" s="23"/>
      <c r="H15" s="23"/>
    </row>
    <row r="16" spans="1:1024" ht="48" x14ac:dyDescent="0.2">
      <c r="A16" s="107"/>
      <c r="B16" s="28" t="str">
        <f>Critères!B15</f>
        <v>RGAA</v>
      </c>
      <c r="C16" s="28" t="str">
        <f>Critères!C15</f>
        <v>3.2</v>
      </c>
      <c r="D16" s="23" t="str">
        <f>Critères!D15</f>
        <v>Dans chaque page web, le contraste entre la couleur du texte et la couleur de son arrière-plan est-il suffisamment élevé (hors cas particuliers) ?</v>
      </c>
      <c r="E16" s="23" t="s">
        <v>155</v>
      </c>
      <c r="F16" s="29" t="s">
        <v>162</v>
      </c>
      <c r="G16" s="23"/>
      <c r="H16" s="23"/>
    </row>
    <row r="17" spans="1:8" ht="64" x14ac:dyDescent="0.2">
      <c r="A17" s="108"/>
      <c r="B17" s="28" t="str">
        <f>Critères!B16</f>
        <v>RGAA</v>
      </c>
      <c r="C17" s="28" t="str">
        <f>Critères!C16</f>
        <v>3.3</v>
      </c>
      <c r="D17" s="23" t="str">
        <f>Critères!D16</f>
        <v>Dans chaque page web, les couleurs utilisées dans les composants d’interface ou les éléments graphiques porteurs d’informations sont-elles suffisamment contrastées (hors cas particuliers) ?</v>
      </c>
      <c r="E17" s="23" t="s">
        <v>155</v>
      </c>
      <c r="F17" s="29" t="s">
        <v>162</v>
      </c>
      <c r="G17" s="23"/>
      <c r="H17" s="23"/>
    </row>
    <row r="18" spans="1:8" ht="48" x14ac:dyDescent="0.2">
      <c r="A18" s="106" t="str">
        <f>Critères!$A$17</f>
        <v>MULTIMÉDIA</v>
      </c>
      <c r="B18" s="28" t="str">
        <f>Critères!B17</f>
        <v>RGAA</v>
      </c>
      <c r="C18" s="28" t="str">
        <f>Critères!C17</f>
        <v>4.1</v>
      </c>
      <c r="D18" s="23" t="str">
        <f>Critères!D17</f>
        <v>Chaque média temporel pré-enregistré a-t-il, si nécessaire, une transcription textuelle ou une audiodescription (hors cas particuliers) ?</v>
      </c>
      <c r="E18" s="23" t="s">
        <v>155</v>
      </c>
      <c r="F18" s="29" t="s">
        <v>162</v>
      </c>
      <c r="G18" s="23"/>
      <c r="H18" s="23"/>
    </row>
    <row r="19" spans="1:8" ht="64" x14ac:dyDescent="0.2">
      <c r="A19" s="107"/>
      <c r="B19" s="28" t="str">
        <f>Critères!B18</f>
        <v>RGAA</v>
      </c>
      <c r="C19" s="28" t="str">
        <f>Critères!C18</f>
        <v>4.2</v>
      </c>
      <c r="D19" s="23" t="str">
        <f>Critères!D18</f>
        <v>Pour chaque média temporel pré-enregistré ayant une transcription textuelle ou une audiodescription synchronisée, celles-ci sont-elles pertinentes (hors cas particuliers) ?</v>
      </c>
      <c r="E19" s="23" t="s">
        <v>155</v>
      </c>
      <c r="F19" s="29" t="s">
        <v>162</v>
      </c>
      <c r="G19" s="23"/>
      <c r="H19" s="23"/>
    </row>
    <row r="20" spans="1:8" ht="48" x14ac:dyDescent="0.2">
      <c r="A20" s="107"/>
      <c r="B20" s="28" t="str">
        <f>Critères!B19</f>
        <v>RGAA</v>
      </c>
      <c r="C20" s="28" t="str">
        <f>Critères!C19</f>
        <v>4.3</v>
      </c>
      <c r="D20" s="23" t="str">
        <f>Critères!D19</f>
        <v>Chaque média temporel synchronisé pré-enregistré a-t-il, si nécessaire, des sous-titres synchronisés (hors cas particuliers) ?</v>
      </c>
      <c r="E20" s="23" t="s">
        <v>155</v>
      </c>
      <c r="F20" s="29" t="s">
        <v>162</v>
      </c>
      <c r="G20" s="23"/>
      <c r="H20" s="23"/>
    </row>
    <row r="21" spans="1:8" ht="48" x14ac:dyDescent="0.2">
      <c r="A21" s="107"/>
      <c r="B21" s="28" t="str">
        <f>Critères!B20</f>
        <v>RGAA</v>
      </c>
      <c r="C21" s="28" t="str">
        <f>Critères!C20</f>
        <v>4.4</v>
      </c>
      <c r="D21" s="23" t="str">
        <f>Critères!D20</f>
        <v>Pour chaque média temporel synchronisé pré-enregistré ayant des sous-titres synchronisés, ces sous-titres sont-ils pertinents ?</v>
      </c>
      <c r="E21" s="23" t="s">
        <v>155</v>
      </c>
      <c r="F21" s="29" t="s">
        <v>162</v>
      </c>
      <c r="G21" s="23"/>
      <c r="H21" s="23"/>
    </row>
    <row r="22" spans="1:8" ht="32" x14ac:dyDescent="0.2">
      <c r="A22" s="107"/>
      <c r="B22" s="28" t="str">
        <f>Critères!B21</f>
        <v>RGAA</v>
      </c>
      <c r="C22" s="28" t="str">
        <f>Critères!C21</f>
        <v>4.5</v>
      </c>
      <c r="D22" s="23" t="str">
        <f>Critères!D21</f>
        <v>Chaque média temporel pré-enregistré a-t-il, si nécessaire, une audiodescription synchronisée (hors cas particuliers) ?</v>
      </c>
      <c r="E22" s="23" t="s">
        <v>155</v>
      </c>
      <c r="F22" s="29" t="s">
        <v>162</v>
      </c>
      <c r="G22" s="23"/>
      <c r="H22" s="23"/>
    </row>
    <row r="23" spans="1:8" ht="32" x14ac:dyDescent="0.2">
      <c r="A23" s="107"/>
      <c r="B23" s="28" t="str">
        <f>Critères!B22</f>
        <v>RGAA</v>
      </c>
      <c r="C23" s="28" t="str">
        <f>Critères!C22</f>
        <v>4.6</v>
      </c>
      <c r="D23" s="23" t="str">
        <f>Critères!D22</f>
        <v>Pour chaque média temporel pré-enregistré ayant une audiodescription synchronisée, celle-ci est-elle pertinente ?</v>
      </c>
      <c r="E23" s="23" t="s">
        <v>155</v>
      </c>
      <c r="F23" s="29" t="s">
        <v>162</v>
      </c>
      <c r="G23" s="23"/>
      <c r="H23" s="23"/>
    </row>
    <row r="24" spans="1:8" ht="32" x14ac:dyDescent="0.2">
      <c r="A24" s="107"/>
      <c r="B24" s="28" t="str">
        <f>Critères!B23</f>
        <v>RGAA</v>
      </c>
      <c r="C24" s="28" t="str">
        <f>Critères!C23</f>
        <v>4.7</v>
      </c>
      <c r="D24" s="23" t="str">
        <f>Critères!D23</f>
        <v>Chaque média temporel est-il clairement identifiable (hors cas particuliers) ?</v>
      </c>
      <c r="E24" s="23" t="s">
        <v>155</v>
      </c>
      <c r="F24" s="29" t="s">
        <v>162</v>
      </c>
      <c r="G24" s="23"/>
      <c r="H24" s="23"/>
    </row>
    <row r="25" spans="1:8" ht="32" x14ac:dyDescent="0.2">
      <c r="A25" s="107"/>
      <c r="B25" s="28" t="str">
        <f>Critères!B24</f>
        <v>RGAA</v>
      </c>
      <c r="C25" s="28" t="str">
        <f>Critères!C24</f>
        <v>4.8</v>
      </c>
      <c r="D25" s="23" t="str">
        <f>Critères!D24</f>
        <v>Chaque média non temporel a-t-il, si nécessaire, une alternative (hors cas particuliers) ?</v>
      </c>
      <c r="E25" s="23" t="s">
        <v>155</v>
      </c>
      <c r="F25" s="29" t="s">
        <v>162</v>
      </c>
      <c r="G25" s="23"/>
      <c r="H25" s="23"/>
    </row>
    <row r="26" spans="1:8" ht="32" x14ac:dyDescent="0.2">
      <c r="A26" s="107"/>
      <c r="B26" s="28" t="str">
        <f>Critères!B25</f>
        <v>RGAA</v>
      </c>
      <c r="C26" s="28" t="str">
        <f>Critères!C25</f>
        <v>4.9</v>
      </c>
      <c r="D26" s="23" t="str">
        <f>Critères!D25</f>
        <v>Pour chaque média non temporel ayant une alternative, cette alternative est-elle pertinente ?</v>
      </c>
      <c r="E26" s="23" t="s">
        <v>155</v>
      </c>
      <c r="F26" s="29" t="s">
        <v>162</v>
      </c>
      <c r="G26" s="23"/>
      <c r="H26" s="23"/>
    </row>
    <row r="27" spans="1:8" ht="32" x14ac:dyDescent="0.2">
      <c r="A27" s="107"/>
      <c r="B27" s="28" t="str">
        <f>Critères!B26</f>
        <v>RGAA</v>
      </c>
      <c r="C27" s="28" t="str">
        <f>Critères!C26</f>
        <v>4.10</v>
      </c>
      <c r="D27" s="23" t="str">
        <f>Critères!D26</f>
        <v>Chaque son déclenché automatiquement est-il contrôlable par l’utilisateur ?</v>
      </c>
      <c r="E27" s="23" t="s">
        <v>155</v>
      </c>
      <c r="F27" s="29" t="s">
        <v>162</v>
      </c>
      <c r="G27" s="23"/>
      <c r="H27" s="23"/>
    </row>
    <row r="28" spans="1:8" ht="48" x14ac:dyDescent="0.2">
      <c r="A28" s="107"/>
      <c r="B28" s="28" t="str">
        <f>Critères!B27</f>
        <v>RGAA</v>
      </c>
      <c r="C28" s="28" t="str">
        <f>Critères!C27</f>
        <v>4.11</v>
      </c>
      <c r="D28" s="23" t="str">
        <f>Critères!D27</f>
        <v>La consultation de chaque média temporel est-elle, si nécessaire, contrôlable par le clavier et tout dispositif de pointage ?</v>
      </c>
      <c r="E28" s="23" t="s">
        <v>155</v>
      </c>
      <c r="F28" s="29" t="s">
        <v>162</v>
      </c>
      <c r="G28" s="23"/>
      <c r="H28" s="23"/>
    </row>
    <row r="29" spans="1:8" ht="32" x14ac:dyDescent="0.2">
      <c r="A29" s="107"/>
      <c r="B29" s="28" t="str">
        <f>Critères!B28</f>
        <v>RGAA</v>
      </c>
      <c r="C29" s="28" t="str">
        <f>Critères!C28</f>
        <v>4.12</v>
      </c>
      <c r="D29" s="23" t="str">
        <f>Critères!D28</f>
        <v>La consultation de chaque média non temporel est-elle contrôlable par le clavier et tout dispositif de pointage ?</v>
      </c>
      <c r="E29" s="23" t="s">
        <v>155</v>
      </c>
      <c r="F29" s="29" t="s">
        <v>162</v>
      </c>
      <c r="G29" s="23"/>
      <c r="H29" s="23"/>
    </row>
    <row r="30" spans="1:8" ht="32" x14ac:dyDescent="0.2">
      <c r="A30" s="107"/>
      <c r="B30" s="28" t="str">
        <f>Critères!B29</f>
        <v>RGAA</v>
      </c>
      <c r="C30" s="28" t="str">
        <f>Critères!C29</f>
        <v>4.13</v>
      </c>
      <c r="D30" s="23" t="str">
        <f>Critères!D29</f>
        <v>Chaque média temporel et non temporel est-il compatible avec les technologies d’assistance (hors cas particuliers) ?</v>
      </c>
      <c r="E30" s="23" t="s">
        <v>155</v>
      </c>
      <c r="F30" s="29" t="s">
        <v>162</v>
      </c>
      <c r="G30" s="23"/>
      <c r="H30" s="23"/>
    </row>
    <row r="31" spans="1:8" ht="80" x14ac:dyDescent="0.2">
      <c r="A31" s="107"/>
      <c r="B31" s="28" t="str">
        <f>Critères!B30</f>
        <v>-</v>
      </c>
      <c r="C31" s="28" t="str">
        <f>Critères!C30</f>
        <v>4.14</v>
      </c>
      <c r="D31" s="23" t="str">
        <f>Critères!D30</f>
        <v xml:space="preserve">Pour chaque média temporel qui dispose d’une piste de sous-titres synchronisés ou d’une audiodescription , les fonctionnalités de contrôle de ces alternatives sont-elles présentées au même niveau que les fonctionnalités principales  ? </v>
      </c>
      <c r="E31" s="23" t="s">
        <v>155</v>
      </c>
      <c r="F31" s="29" t="s">
        <v>162</v>
      </c>
      <c r="G31" s="23"/>
      <c r="H31" s="23"/>
    </row>
    <row r="32" spans="1:8" ht="64" x14ac:dyDescent="0.2">
      <c r="A32" s="107"/>
      <c r="B32" s="28" t="str">
        <f>Critères!B31</f>
        <v>-</v>
      </c>
      <c r="C32" s="28" t="str">
        <f>Critères!C31</f>
        <v>4.15</v>
      </c>
      <c r="D32" s="23" t="str">
        <f>Critères!D31</f>
        <v>Pour chaque fonctionnalité qui transmet, convertit ou enregistre un média temporel synchronisé pré-enregistré qui possède une piste de sous-titres, à l’issue du processus, les sous-titres sont-ils correctement conservés ?</v>
      </c>
      <c r="E32" s="23" t="s">
        <v>155</v>
      </c>
      <c r="F32" s="29" t="s">
        <v>162</v>
      </c>
      <c r="G32" s="23"/>
      <c r="H32" s="23"/>
    </row>
    <row r="33" spans="1:9" ht="64" x14ac:dyDescent="0.2">
      <c r="A33" s="107"/>
      <c r="B33" s="28" t="str">
        <f>Critères!B32</f>
        <v>-</v>
      </c>
      <c r="C33" s="28" t="str">
        <f>Critères!C32</f>
        <v>4.16</v>
      </c>
      <c r="D33" s="23" t="str">
        <f>Critères!D32</f>
        <v>Pour chaque fonctionnalité qui transmet, convertit ou enregistre un média temporel pré-enregistré avec une audiodescription synchronisée, à l’issue du processus, l’audiodescription est-elle correctement conservée ?</v>
      </c>
      <c r="E33" s="23" t="s">
        <v>155</v>
      </c>
      <c r="F33" s="29" t="s">
        <v>162</v>
      </c>
      <c r="G33" s="23"/>
      <c r="H33" s="23"/>
    </row>
    <row r="34" spans="1:9" ht="48" x14ac:dyDescent="0.2">
      <c r="A34" s="107"/>
      <c r="B34" s="28" t="str">
        <f>Critères!B33</f>
        <v>-</v>
      </c>
      <c r="C34" s="28" t="str">
        <f>Critères!C33</f>
        <v>4.17</v>
      </c>
      <c r="D34" s="23" t="str">
        <f>Critères!D33</f>
        <v>Pour chaque média temporel pré-enregistré, la présentation des sous-titres est-elle contrôlable par l’utilisateur (hors cas particuliers) ?</v>
      </c>
      <c r="E34" s="23" t="s">
        <v>155</v>
      </c>
      <c r="F34" s="29" t="s">
        <v>162</v>
      </c>
      <c r="G34" s="23"/>
      <c r="H34" s="23"/>
    </row>
    <row r="35" spans="1:9" ht="48" x14ac:dyDescent="0.2">
      <c r="A35" s="108"/>
      <c r="B35" s="28" t="str">
        <f>Critères!B34</f>
        <v>-</v>
      </c>
      <c r="C35" s="28" t="str">
        <f>Critères!C34</f>
        <v>4.18</v>
      </c>
      <c r="D35" s="23" t="str">
        <f>Critères!D34</f>
        <v>Pour chaque média temporel synchronisé pré-enregistré qui possède des sous-titres de traduction synchronisés, ceux-ci peuvent-ils être vocalisés (hors cas particuliers) ?</v>
      </c>
      <c r="E35" s="23" t="s">
        <v>155</v>
      </c>
      <c r="F35" s="29" t="s">
        <v>162</v>
      </c>
      <c r="G35" s="23"/>
      <c r="H35" s="23"/>
    </row>
    <row r="36" spans="1:9" ht="17" x14ac:dyDescent="0.2">
      <c r="A36" s="106" t="str">
        <f>Critères!$A$35</f>
        <v>TABLEAUX</v>
      </c>
      <c r="B36" s="28" t="str">
        <f>Critères!B35</f>
        <v>RGAA</v>
      </c>
      <c r="C36" s="28" t="str">
        <f>Critères!C35</f>
        <v>5.1</v>
      </c>
      <c r="D36" s="23" t="str">
        <f>Critères!D35</f>
        <v>Chaque tableau de données complexe a-t-il un résumé ?</v>
      </c>
      <c r="E36" s="23" t="s">
        <v>155</v>
      </c>
      <c r="F36" s="29" t="s">
        <v>162</v>
      </c>
      <c r="G36" s="23"/>
      <c r="H36" s="23"/>
    </row>
    <row r="37" spans="1:9" ht="32" x14ac:dyDescent="0.2">
      <c r="A37" s="107"/>
      <c r="B37" s="28" t="str">
        <f>Critères!B36</f>
        <v>RGAA</v>
      </c>
      <c r="C37" s="28" t="str">
        <f>Critères!C36</f>
        <v>5.2</v>
      </c>
      <c r="D37" s="23" t="str">
        <f>Critères!D36</f>
        <v>Pour chaque tableau de données complexe ayant un résumé, celui-ci est-il pertinent ?</v>
      </c>
      <c r="E37" s="23" t="s">
        <v>155</v>
      </c>
      <c r="F37" s="29" t="s">
        <v>162</v>
      </c>
      <c r="G37" s="23"/>
      <c r="H37" s="23"/>
    </row>
    <row r="38" spans="1:9" ht="32" x14ac:dyDescent="0.2">
      <c r="A38" s="107"/>
      <c r="B38" s="28" t="str">
        <f>Critères!B37</f>
        <v>RGAA</v>
      </c>
      <c r="C38" s="28" t="str">
        <f>Critères!C37</f>
        <v>5.3</v>
      </c>
      <c r="D38" s="23" t="str">
        <f>Critères!D37</f>
        <v>Pour chaque tableau de mise en forme, le contenu linéarisé reste-t-il compréhensible ?</v>
      </c>
      <c r="E38" s="23" t="s">
        <v>155</v>
      </c>
      <c r="F38" s="29" t="s">
        <v>162</v>
      </c>
      <c r="G38" s="23"/>
      <c r="H38" s="23"/>
    </row>
    <row r="39" spans="1:9" ht="32" x14ac:dyDescent="0.2">
      <c r="A39" s="107"/>
      <c r="B39" s="28" t="str">
        <f>Critères!B38</f>
        <v>RGAA</v>
      </c>
      <c r="C39" s="28" t="str">
        <f>Critères!C38</f>
        <v>5.4</v>
      </c>
      <c r="D39" s="23" t="str">
        <f>Critères!D38</f>
        <v>Pour chaque tableau de données ayant un titre, le titre est-il correctement associé au tableau de données ?</v>
      </c>
      <c r="E39" s="23" t="s">
        <v>155</v>
      </c>
      <c r="F39" s="29" t="s">
        <v>162</v>
      </c>
      <c r="G39" s="23"/>
      <c r="H39" s="23"/>
    </row>
    <row r="40" spans="1:9" ht="32" x14ac:dyDescent="0.2">
      <c r="A40" s="107"/>
      <c r="B40" s="28" t="str">
        <f>Critères!B39</f>
        <v>RGAA</v>
      </c>
      <c r="C40" s="28" t="str">
        <f>Critères!C39</f>
        <v>5.5</v>
      </c>
      <c r="D40" s="23" t="str">
        <f>Critères!D39</f>
        <v>Pour chaque tableau de données ayant un titre, celui-ci est-il pertinent ?</v>
      </c>
      <c r="E40" s="23" t="s">
        <v>155</v>
      </c>
      <c r="F40" s="29" t="s">
        <v>162</v>
      </c>
      <c r="G40" s="31"/>
      <c r="H40" s="23"/>
    </row>
    <row r="41" spans="1:9" ht="48" x14ac:dyDescent="0.2">
      <c r="A41" s="107"/>
      <c r="B41" s="28" t="str">
        <f>Critères!B40</f>
        <v>RGAA</v>
      </c>
      <c r="C41" s="28" t="str">
        <f>Critères!C40</f>
        <v>5.6</v>
      </c>
      <c r="D41" s="23" t="str">
        <f>Critères!D40</f>
        <v>Pour chaque tableau de données, chaque en-tête de colonnes et chaque en-tête de lignes sont-ils correctement déclarés ?</v>
      </c>
      <c r="E41" s="23" t="s">
        <v>155</v>
      </c>
      <c r="F41" s="29" t="s">
        <v>162</v>
      </c>
      <c r="G41" s="23"/>
      <c r="H41" s="23"/>
    </row>
    <row r="42" spans="1:9" ht="48" x14ac:dyDescent="0.2">
      <c r="A42" s="107"/>
      <c r="B42" s="28" t="str">
        <f>Critères!B41</f>
        <v>RGAA</v>
      </c>
      <c r="C42" s="28" t="str">
        <f>Critères!C41</f>
        <v>5.7</v>
      </c>
      <c r="D42" s="23" t="str">
        <f>Critères!D41</f>
        <v>Pour chaque tableau de données, la technique appropriée permettant d’associer chaque cellule avec ses en-têtes est-elle utilisée (hors cas particuliers) ?</v>
      </c>
      <c r="E42" s="23" t="s">
        <v>155</v>
      </c>
      <c r="F42" s="29" t="s">
        <v>162</v>
      </c>
      <c r="G42" s="23"/>
      <c r="H42" s="23"/>
    </row>
    <row r="43" spans="1:9" ht="48" x14ac:dyDescent="0.2">
      <c r="A43" s="108"/>
      <c r="B43" s="28" t="str">
        <f>Critères!B42</f>
        <v>RGAA</v>
      </c>
      <c r="C43" s="28" t="str">
        <f>Critères!C42</f>
        <v>5.8</v>
      </c>
      <c r="D43" s="23" t="str">
        <f>Critères!D42</f>
        <v>Chaque tableau de mise en forme ne doit pas utiliser d’éléments propres aux tableaux de données. Cette règle est-elle respectée ?</v>
      </c>
      <c r="E43" s="23" t="s">
        <v>155</v>
      </c>
      <c r="F43" s="29" t="s">
        <v>162</v>
      </c>
      <c r="G43" s="23"/>
      <c r="H43" s="23"/>
    </row>
    <row r="44" spans="1:9" ht="17" x14ac:dyDescent="0.2">
      <c r="A44" s="106" t="str">
        <f>Critères!$A$43</f>
        <v>LIENS</v>
      </c>
      <c r="B44" s="28" t="str">
        <f>Critères!B43</f>
        <v>RGAA</v>
      </c>
      <c r="C44" s="28" t="str">
        <f>Critères!C43</f>
        <v>6.1</v>
      </c>
      <c r="D44" s="23" t="str">
        <f>Critères!D43</f>
        <v>Chaque lien est-il explicite (hors cas particuliers) ?</v>
      </c>
      <c r="E44" s="23" t="s">
        <v>155</v>
      </c>
      <c r="F44" s="29" t="s">
        <v>162</v>
      </c>
      <c r="G44" s="23"/>
      <c r="H44" s="23"/>
    </row>
    <row r="45" spans="1:9" ht="17" x14ac:dyDescent="0.2">
      <c r="A45" s="108"/>
      <c r="B45" s="28" t="str">
        <f>Critères!B44</f>
        <v>RGAA</v>
      </c>
      <c r="C45" s="28" t="str">
        <f>Critères!C44</f>
        <v>6.2</v>
      </c>
      <c r="D45" s="23" t="str">
        <f>Critères!D44</f>
        <v>Dans chaque page web, chaque lien a-t-il un intitulé ?</v>
      </c>
      <c r="E45" s="23" t="s">
        <v>155</v>
      </c>
      <c r="F45" s="29" t="s">
        <v>162</v>
      </c>
      <c r="G45" s="23"/>
      <c r="H45" s="23"/>
    </row>
    <row r="46" spans="1:9" ht="32" x14ac:dyDescent="0.2">
      <c r="A46" s="106" t="str">
        <f>Critères!$A$45</f>
        <v>SCRIPTS</v>
      </c>
      <c r="B46" s="28" t="str">
        <f>Critères!B45</f>
        <v>RGAA</v>
      </c>
      <c r="C46" s="28" t="str">
        <f>Critères!C45</f>
        <v>7.1</v>
      </c>
      <c r="D46" s="23" t="str">
        <f>Critères!D45</f>
        <v>Chaque script est-il, si nécessaire, compatible avec les technologies d’assistance ?</v>
      </c>
      <c r="E46" s="23" t="s">
        <v>155</v>
      </c>
      <c r="F46" s="29" t="s">
        <v>162</v>
      </c>
      <c r="G46" s="23"/>
      <c r="H46" s="23"/>
    </row>
    <row r="47" spans="1:9" ht="32" x14ac:dyDescent="0.2">
      <c r="A47" s="107"/>
      <c r="B47" s="28" t="str">
        <f>Critères!B46</f>
        <v>RGAA</v>
      </c>
      <c r="C47" s="28" t="str">
        <f>Critères!C46</f>
        <v>7.2</v>
      </c>
      <c r="D47" s="23" t="str">
        <f>Critères!D46</f>
        <v>Pour chaque script ayant une alternative, cette alternative est-elle pertinente ?</v>
      </c>
      <c r="E47" s="23" t="s">
        <v>155</v>
      </c>
      <c r="F47" s="29" t="s">
        <v>162</v>
      </c>
      <c r="G47" s="23"/>
      <c r="H47" s="23"/>
      <c r="I47" s="37"/>
    </row>
    <row r="48" spans="1:9" ht="32" x14ac:dyDescent="0.2">
      <c r="A48" s="107"/>
      <c r="B48" s="28" t="str">
        <f>Critères!B47</f>
        <v>RGAA</v>
      </c>
      <c r="C48" s="28" t="str">
        <f>Critères!C47</f>
        <v>7.3</v>
      </c>
      <c r="D48" s="23" t="str">
        <f>Critères!D47</f>
        <v>Chaque script est-il contrôlable par le clavier et par tout dispositif de pointage (hors cas particuliers) ?</v>
      </c>
      <c r="E48" s="23" t="s">
        <v>155</v>
      </c>
      <c r="F48" s="29" t="s">
        <v>162</v>
      </c>
      <c r="G48" s="23"/>
      <c r="H48" s="23"/>
    </row>
    <row r="49" spans="1:8" ht="32" x14ac:dyDescent="0.2">
      <c r="A49" s="107"/>
      <c r="B49" s="28" t="str">
        <f>Critères!B48</f>
        <v>RGAA</v>
      </c>
      <c r="C49" s="28" t="str">
        <f>Critères!C48</f>
        <v>7.4</v>
      </c>
      <c r="D49" s="23" t="str">
        <f>Critères!D48</f>
        <v>Pour chaque script qui initie un changement de contexte, l’utilisateur est-il averti ou en a-t-il le contrôle ?</v>
      </c>
      <c r="E49" s="23" t="s">
        <v>155</v>
      </c>
      <c r="F49" s="29" t="s">
        <v>162</v>
      </c>
      <c r="G49" s="23"/>
      <c r="H49" s="23"/>
    </row>
    <row r="50" spans="1:8" ht="32" x14ac:dyDescent="0.2">
      <c r="A50" s="108"/>
      <c r="B50" s="28" t="str">
        <f>Critères!B49</f>
        <v>RGAA</v>
      </c>
      <c r="C50" s="28" t="str">
        <f>Critères!C49</f>
        <v>7.5</v>
      </c>
      <c r="D50" s="23" t="str">
        <f>Critères!D49</f>
        <v>Dans chaque page web, les messages de statut sont-ils correctement restitués par les technologies d’assistance ?</v>
      </c>
      <c r="E50" s="23" t="s">
        <v>155</v>
      </c>
      <c r="F50" s="29" t="s">
        <v>162</v>
      </c>
      <c r="G50" s="23"/>
      <c r="H50" s="23"/>
    </row>
    <row r="51" spans="1:8" ht="17" x14ac:dyDescent="0.2">
      <c r="A51" s="106" t="str">
        <f>Critères!$A$50</f>
        <v>ÉLÉMENTS OBLIGATOIRES</v>
      </c>
      <c r="B51" s="28" t="str">
        <f>Critères!B50</f>
        <v>RGAA</v>
      </c>
      <c r="C51" s="28" t="str">
        <f>Critères!C50</f>
        <v>8.1</v>
      </c>
      <c r="D51" s="23" t="str">
        <f>Critères!D50</f>
        <v>Chaque page web est-elle définie par un type de document ?</v>
      </c>
      <c r="E51" s="23" t="s">
        <v>155</v>
      </c>
      <c r="F51" s="29" t="s">
        <v>162</v>
      </c>
      <c r="G51" s="23"/>
      <c r="H51" s="23"/>
    </row>
    <row r="52" spans="1:8" ht="32" x14ac:dyDescent="0.2">
      <c r="A52" s="107"/>
      <c r="B52" s="28" t="str">
        <f>Critères!B51</f>
        <v>RGAA</v>
      </c>
      <c r="C52" s="28" t="str">
        <f>Critères!C51</f>
        <v>8.2</v>
      </c>
      <c r="D52" s="23" t="str">
        <f>Critères!D51</f>
        <v>Pour chaque page web, le code source généré est-il valide selon le type de document spécifié (hors cas particuliers) ?</v>
      </c>
      <c r="E52" s="23" t="s">
        <v>155</v>
      </c>
      <c r="F52" s="29" t="s">
        <v>162</v>
      </c>
      <c r="G52" s="23"/>
      <c r="H52" s="23"/>
    </row>
    <row r="53" spans="1:8" ht="32" x14ac:dyDescent="0.2">
      <c r="A53" s="107"/>
      <c r="B53" s="28" t="str">
        <f>Critères!B52</f>
        <v>RGAA</v>
      </c>
      <c r="C53" s="28" t="str">
        <f>Critères!C52</f>
        <v>8.3</v>
      </c>
      <c r="D53" s="23" t="str">
        <f>Critères!D52</f>
        <v>Dans chaque page web, la langue par défaut est-elle présente ?</v>
      </c>
      <c r="E53" s="23" t="s">
        <v>155</v>
      </c>
      <c r="F53" s="29" t="s">
        <v>162</v>
      </c>
      <c r="G53" s="23"/>
      <c r="H53" s="23"/>
    </row>
    <row r="54" spans="1:8" ht="32" x14ac:dyDescent="0.2">
      <c r="A54" s="107"/>
      <c r="B54" s="28" t="str">
        <f>Critères!B53</f>
        <v>RGAA</v>
      </c>
      <c r="C54" s="28" t="str">
        <f>Critères!C53</f>
        <v>8.4</v>
      </c>
      <c r="D54" s="23" t="str">
        <f>Critères!D53</f>
        <v>Pour chaque page web ayant une langue par défaut, le code de langue est-il pertinent ?</v>
      </c>
      <c r="E54" s="23" t="s">
        <v>155</v>
      </c>
      <c r="F54" s="29" t="s">
        <v>162</v>
      </c>
      <c r="G54" s="23"/>
      <c r="H54" s="23"/>
    </row>
    <row r="55" spans="1:8" ht="17" x14ac:dyDescent="0.2">
      <c r="A55" s="107"/>
      <c r="B55" s="28" t="str">
        <f>Critères!B54</f>
        <v>RGAA</v>
      </c>
      <c r="C55" s="28" t="str">
        <f>Critères!C54</f>
        <v>8.5</v>
      </c>
      <c r="D55" s="23" t="str">
        <f>Critères!D54</f>
        <v>Chaque page web a-t-elle un titre de page ?</v>
      </c>
      <c r="E55" s="23" t="s">
        <v>155</v>
      </c>
      <c r="F55" s="29" t="s">
        <v>162</v>
      </c>
      <c r="G55" s="23"/>
      <c r="H55" s="23"/>
    </row>
    <row r="56" spans="1:8" ht="32" x14ac:dyDescent="0.2">
      <c r="A56" s="107"/>
      <c r="B56" s="28" t="str">
        <f>Critères!B55</f>
        <v>RGAA</v>
      </c>
      <c r="C56" s="28" t="str">
        <f>Critères!C55</f>
        <v>8.6</v>
      </c>
      <c r="D56" s="23" t="str">
        <f>Critères!D55</f>
        <v>Pour chaque page web ayant un titre de page, ce titre est-il pertinent ?</v>
      </c>
      <c r="E56" s="23" t="s">
        <v>155</v>
      </c>
      <c r="F56" s="29" t="s">
        <v>162</v>
      </c>
      <c r="G56" s="23"/>
      <c r="H56" s="23"/>
    </row>
    <row r="57" spans="1:8" ht="32" x14ac:dyDescent="0.2">
      <c r="A57" s="107"/>
      <c r="B57" s="28" t="str">
        <f>Critères!B56</f>
        <v>RGAA</v>
      </c>
      <c r="C57" s="28" t="str">
        <f>Critères!C56</f>
        <v>8.7</v>
      </c>
      <c r="D57" s="23" t="str">
        <f>Critères!D56</f>
        <v>Dans chaque page web, chaque changement de langue est-il indiqué dans le code source (hors cas particuliers) ?</v>
      </c>
      <c r="E57" s="23" t="s">
        <v>155</v>
      </c>
      <c r="F57" s="29" t="s">
        <v>162</v>
      </c>
      <c r="G57" s="23"/>
      <c r="H57" s="23"/>
    </row>
    <row r="58" spans="1:8" ht="32" x14ac:dyDescent="0.2">
      <c r="A58" s="107"/>
      <c r="B58" s="28" t="str">
        <f>Critères!B57</f>
        <v>RGAA</v>
      </c>
      <c r="C58" s="28" t="str">
        <f>Critères!C57</f>
        <v>8.8</v>
      </c>
      <c r="D58" s="23" t="str">
        <f>Critères!D57</f>
        <v>Dans chaque page web, le code de langue de chaque changement de langue est-il valide et pertinent ?</v>
      </c>
      <c r="E58" s="23" t="s">
        <v>155</v>
      </c>
      <c r="F58" s="29" t="s">
        <v>162</v>
      </c>
      <c r="G58" s="23"/>
      <c r="H58" s="23"/>
    </row>
    <row r="59" spans="1:8" ht="48" x14ac:dyDescent="0.2">
      <c r="A59" s="107"/>
      <c r="B59" s="28" t="str">
        <f>Critères!B58</f>
        <v>RGAA</v>
      </c>
      <c r="C59" s="28" t="str">
        <f>Critères!C58</f>
        <v>8.9</v>
      </c>
      <c r="D59" s="23" t="str">
        <f>Critères!D58</f>
        <v>Dans chaque page web, les balises ne doivent pas être utilisées uniquement à des fins de présentation. Cette règle est-elle respectée ?</v>
      </c>
      <c r="E59" s="23" t="s">
        <v>155</v>
      </c>
      <c r="F59" s="29" t="s">
        <v>162</v>
      </c>
      <c r="G59" s="23"/>
      <c r="H59" s="23"/>
    </row>
    <row r="60" spans="1:8" ht="32" x14ac:dyDescent="0.2">
      <c r="A60" s="108"/>
      <c r="B60" s="28" t="str">
        <f>Critères!B59</f>
        <v>RGAA</v>
      </c>
      <c r="C60" s="28" t="str">
        <f>Critères!C59</f>
        <v>8.10</v>
      </c>
      <c r="D60" s="23" t="str">
        <f>Critères!D59</f>
        <v>Dans chaque page web, les changements du sens de lecture sont-ils signalés ?</v>
      </c>
      <c r="E60" s="23" t="s">
        <v>155</v>
      </c>
      <c r="F60" s="29" t="s">
        <v>162</v>
      </c>
      <c r="G60" s="23"/>
      <c r="H60" s="23"/>
    </row>
    <row r="61" spans="1:8" ht="32" x14ac:dyDescent="0.2">
      <c r="A61" s="106" t="str">
        <f>Critères!$A$60</f>
        <v>STRUCTURATION</v>
      </c>
      <c r="B61" s="28" t="str">
        <f>Critères!B60</f>
        <v>RGAA</v>
      </c>
      <c r="C61" s="28" t="str">
        <f>Critères!C60</f>
        <v>9.1</v>
      </c>
      <c r="D61" s="23" t="str">
        <f>Critères!D60</f>
        <v>Dans chaque page web, l’information est-elle structurée par l’utilisation appropriée de titres ?</v>
      </c>
      <c r="E61" s="23" t="s">
        <v>155</v>
      </c>
      <c r="F61" s="29" t="s">
        <v>162</v>
      </c>
      <c r="G61" s="23"/>
      <c r="H61" s="23"/>
    </row>
    <row r="62" spans="1:8" ht="32" x14ac:dyDescent="0.2">
      <c r="A62" s="107"/>
      <c r="B62" s="28" t="str">
        <f>Critères!B61</f>
        <v>RGAA</v>
      </c>
      <c r="C62" s="28" t="str">
        <f>Critères!C61</f>
        <v>9.2</v>
      </c>
      <c r="D62" s="23" t="str">
        <f>Critères!D61</f>
        <v>Dans chaque page web, la structure du document est-elle cohérente (hors cas particuliers) ?</v>
      </c>
      <c r="E62" s="23" t="s">
        <v>155</v>
      </c>
      <c r="F62" s="29" t="s">
        <v>162</v>
      </c>
      <c r="G62" s="23"/>
      <c r="H62" s="23"/>
    </row>
    <row r="63" spans="1:8" ht="32" x14ac:dyDescent="0.2">
      <c r="A63" s="107"/>
      <c r="B63" s="28" t="str">
        <f>Critères!B62</f>
        <v>RGAA</v>
      </c>
      <c r="C63" s="28" t="str">
        <f>Critères!C62</f>
        <v>9.3</v>
      </c>
      <c r="D63" s="23" t="str">
        <f>Critères!D62</f>
        <v>Dans chaque page web, chaque liste est-elle correctement structurée ?</v>
      </c>
      <c r="E63" s="23" t="s">
        <v>155</v>
      </c>
      <c r="F63" s="29" t="s">
        <v>162</v>
      </c>
      <c r="G63" s="23"/>
      <c r="H63" s="23"/>
    </row>
    <row r="64" spans="1:8" ht="32" x14ac:dyDescent="0.2">
      <c r="A64" s="108"/>
      <c r="B64" s="28" t="str">
        <f>Critères!B63</f>
        <v>RGAA</v>
      </c>
      <c r="C64" s="28" t="str">
        <f>Critères!C63</f>
        <v>9.4</v>
      </c>
      <c r="D64" s="23" t="str">
        <f>Critères!D63</f>
        <v>Dans chaque page web, chaque citation est-elle correctement indiquée ?</v>
      </c>
      <c r="E64" s="23" t="s">
        <v>155</v>
      </c>
      <c r="F64" s="29" t="s">
        <v>162</v>
      </c>
      <c r="G64" s="23"/>
      <c r="H64" s="23"/>
    </row>
    <row r="65" spans="1:8" ht="32" x14ac:dyDescent="0.2">
      <c r="A65" s="106" t="str">
        <f>Critères!$A$64</f>
        <v>PRÉSENTATION</v>
      </c>
      <c r="B65" s="28" t="str">
        <f>Critères!B64</f>
        <v>RGAA</v>
      </c>
      <c r="C65" s="28" t="str">
        <f>Critères!C64</f>
        <v>10.1</v>
      </c>
      <c r="D65" s="23" t="str">
        <f>Critères!D64</f>
        <v>Dans le site web, des feuilles de styles sont-elles utilisées pour contrôler la présentation de l’information ?</v>
      </c>
      <c r="E65" s="23" t="s">
        <v>155</v>
      </c>
      <c r="F65" s="29" t="s">
        <v>162</v>
      </c>
      <c r="G65" s="23"/>
      <c r="H65" s="23"/>
    </row>
    <row r="66" spans="1:8" ht="48" x14ac:dyDescent="0.2">
      <c r="A66" s="107"/>
      <c r="B66" s="28" t="str">
        <f>Critères!B65</f>
        <v>RGAA</v>
      </c>
      <c r="C66" s="28" t="str">
        <f>Critères!C65</f>
        <v>10.2</v>
      </c>
      <c r="D66" s="23" t="str">
        <f>Critères!D65</f>
        <v>Dans chaque page web, le contenu visible porteur d’information reste-t-il présent lorsque les feuilles de styles sont désactivées ?</v>
      </c>
      <c r="E66" s="23" t="s">
        <v>155</v>
      </c>
      <c r="F66" s="29" t="s">
        <v>162</v>
      </c>
      <c r="G66" s="23"/>
      <c r="H66" s="23"/>
    </row>
    <row r="67" spans="1:8" ht="48" x14ac:dyDescent="0.2">
      <c r="A67" s="107"/>
      <c r="B67" s="28" t="str">
        <f>Critères!B66</f>
        <v>RGAA</v>
      </c>
      <c r="C67" s="28" t="str">
        <f>Critères!C66</f>
        <v>10.3</v>
      </c>
      <c r="D67" s="23" t="str">
        <f>Critères!D66</f>
        <v>Dans chaque page web, l’information reste-t-elle compréhensible lorsque les feuilles de styles sont désactivées ?</v>
      </c>
      <c r="E67" s="23" t="s">
        <v>155</v>
      </c>
      <c r="F67" s="29" t="s">
        <v>162</v>
      </c>
      <c r="G67" s="23"/>
      <c r="H67" s="23"/>
    </row>
    <row r="68" spans="1:8" ht="48" x14ac:dyDescent="0.2">
      <c r="A68" s="107"/>
      <c r="B68" s="28" t="str">
        <f>Critères!B67</f>
        <v>RGAA</v>
      </c>
      <c r="C68" s="28" t="str">
        <f>Critères!C67</f>
        <v>10.4</v>
      </c>
      <c r="D68" s="23" t="str">
        <f>Critères!D67</f>
        <v>Dans chaque page web, le texte reste-t-il lisible lorsque la taille des caractères est augmentée jusqu’à 200%, au moins (hors cas particuliers) ?</v>
      </c>
      <c r="E68" s="23" t="s">
        <v>155</v>
      </c>
      <c r="F68" s="29" t="s">
        <v>162</v>
      </c>
      <c r="G68" s="23"/>
      <c r="H68" s="23"/>
    </row>
    <row r="69" spans="1:8" ht="48" x14ac:dyDescent="0.2">
      <c r="A69" s="107"/>
      <c r="B69" s="28" t="str">
        <f>Critères!B68</f>
        <v>RGAA</v>
      </c>
      <c r="C69" s="28" t="str">
        <f>Critères!C68</f>
        <v>10.5</v>
      </c>
      <c r="D69" s="23" t="str">
        <f>Critères!D68</f>
        <v>Dans chaque page web, les déclarations CSS de couleurs de fond d’élément et de police sont-elles correctement utilisées ?</v>
      </c>
      <c r="E69" s="23" t="s">
        <v>155</v>
      </c>
      <c r="F69" s="29" t="s">
        <v>162</v>
      </c>
      <c r="G69" s="23"/>
      <c r="H69" s="23"/>
    </row>
    <row r="70" spans="1:8" ht="32" x14ac:dyDescent="0.2">
      <c r="A70" s="107"/>
      <c r="B70" s="28" t="str">
        <f>Critères!B69</f>
        <v>RGAA</v>
      </c>
      <c r="C70" s="28" t="str">
        <f>Critères!C69</f>
        <v>10.6</v>
      </c>
      <c r="D70" s="23" t="str">
        <f>Critères!D69</f>
        <v>Dans chaque page web, chaque lien dont la nature n’est pas évidente est-il visible par rapport au texte environnant ?</v>
      </c>
      <c r="E70" s="23" t="s">
        <v>155</v>
      </c>
      <c r="F70" s="29" t="s">
        <v>162</v>
      </c>
      <c r="G70" s="23"/>
      <c r="H70" s="23"/>
    </row>
    <row r="71" spans="1:8" ht="32" x14ac:dyDescent="0.2">
      <c r="A71" s="107"/>
      <c r="B71" s="28" t="str">
        <f>Critères!B70</f>
        <v>RGAA</v>
      </c>
      <c r="C71" s="28" t="str">
        <f>Critères!C70</f>
        <v>10.7</v>
      </c>
      <c r="D71" s="23" t="str">
        <f>Critères!D70</f>
        <v>Dans chaque page web, pour chaque élément recevant le focus, la prise de focus est-elle visible ?</v>
      </c>
      <c r="E71" s="23" t="s">
        <v>155</v>
      </c>
      <c r="F71" s="29" t="s">
        <v>162</v>
      </c>
      <c r="G71" s="23"/>
      <c r="H71" s="23"/>
    </row>
    <row r="72" spans="1:8" ht="32" x14ac:dyDescent="0.2">
      <c r="A72" s="107"/>
      <c r="B72" s="28" t="str">
        <f>Critères!B71</f>
        <v>RGAA</v>
      </c>
      <c r="C72" s="28" t="str">
        <f>Critères!C71</f>
        <v>10.8</v>
      </c>
      <c r="D72" s="23" t="str">
        <f>Critères!D71</f>
        <v>Pour chaque page web, les contenus cachés ont-ils vocation à être ignorés par les technologies d’assistance ?</v>
      </c>
      <c r="E72" s="23" t="s">
        <v>155</v>
      </c>
      <c r="F72" s="29" t="s">
        <v>162</v>
      </c>
      <c r="G72" s="23"/>
      <c r="H72" s="23"/>
    </row>
    <row r="73" spans="1:8" ht="48" x14ac:dyDescent="0.2">
      <c r="A73" s="107"/>
      <c r="B73" s="28" t="str">
        <f>Critères!B72</f>
        <v>RGAA</v>
      </c>
      <c r="C73" s="28" t="str">
        <f>Critères!C72</f>
        <v>10.9</v>
      </c>
      <c r="D73" s="23" t="str">
        <f>Critères!D72</f>
        <v>Dans chaque page web, l’information ne doit pas être donnée uniquement par la forme, taille ou position. Cette règle est-elle respectée ?</v>
      </c>
      <c r="E73" s="23" t="s">
        <v>155</v>
      </c>
      <c r="F73" s="29" t="s">
        <v>162</v>
      </c>
      <c r="G73" s="23"/>
      <c r="H73" s="23"/>
    </row>
    <row r="74" spans="1:8" ht="48" x14ac:dyDescent="0.2">
      <c r="A74" s="107"/>
      <c r="B74" s="28" t="str">
        <f>Critères!B73</f>
        <v>RGAA</v>
      </c>
      <c r="C74" s="28" t="str">
        <f>Critères!C73</f>
        <v>10.10</v>
      </c>
      <c r="D74" s="23" t="str">
        <f>Critères!D73</f>
        <v>Dans chaque page web, l’information ne doit pas être donnée par la forme, taille ou position uniquement. Cette règle est-elle implémentée de façon pertinente ?</v>
      </c>
      <c r="E74" s="23" t="s">
        <v>155</v>
      </c>
      <c r="F74" s="29" t="s">
        <v>162</v>
      </c>
      <c r="G74" s="23"/>
      <c r="H74" s="23"/>
    </row>
    <row r="75" spans="1:8" ht="96" x14ac:dyDescent="0.2">
      <c r="A75" s="107"/>
      <c r="B75" s="28" t="str">
        <f>Critères!B74</f>
        <v>RGAA</v>
      </c>
      <c r="C75" s="28" t="str">
        <f>Critères!C74</f>
        <v>10.11</v>
      </c>
      <c r="D75" s="23" t="str">
        <f>Critères!D74</f>
        <v>Pour chaque page web, les contenus peuvent-ils être présentés sans perte d’information ou de fonctionnalité et sans avoir recours soit à un défilement vertical pour une fenêtre ayant une hauteur de 256 px, soit à un défilement horizontal pour une fenêtre ayant une largeur de 320 px (hors cas particuliers) ?</v>
      </c>
      <c r="E75" s="23" t="s">
        <v>155</v>
      </c>
      <c r="F75" s="29" t="s">
        <v>162</v>
      </c>
      <c r="G75" s="23"/>
      <c r="H75" s="23"/>
    </row>
    <row r="76" spans="1:8" ht="64" x14ac:dyDescent="0.2">
      <c r="A76" s="107"/>
      <c r="B76" s="28" t="str">
        <f>Critères!B75</f>
        <v>RGAA</v>
      </c>
      <c r="C76" s="28" t="str">
        <f>Critères!C75</f>
        <v>10.12</v>
      </c>
      <c r="D76" s="23" t="str">
        <f>Critères!D75</f>
        <v>Dans chaque page web, les propriétés d’espacement du texte peuvent-elles être redéfinies par l’utilisateur sans perte de contenu ou de fonctionnalité (hors cas particuliers) ?</v>
      </c>
      <c r="E76" s="23" t="s">
        <v>155</v>
      </c>
      <c r="F76" s="29" t="s">
        <v>162</v>
      </c>
      <c r="G76" s="23"/>
      <c r="H76" s="23"/>
    </row>
    <row r="77" spans="1:8" ht="64" x14ac:dyDescent="0.2">
      <c r="A77" s="107"/>
      <c r="B77" s="28" t="str">
        <f>Critères!B76</f>
        <v>RGAA</v>
      </c>
      <c r="C77" s="28" t="str">
        <f>Critères!C76</f>
        <v>10.13</v>
      </c>
      <c r="D77" s="23" t="str">
        <f>Critères!D76</f>
        <v>Dans chaque page web, les contenus additionnels apparaissant à la prise de focus ou au survol d’un composant d’interface sont-ils contrôlables par l’utilisateur (hors cas particuliers) ?</v>
      </c>
      <c r="E77" s="23" t="s">
        <v>155</v>
      </c>
      <c r="F77" s="29" t="s">
        <v>162</v>
      </c>
      <c r="G77" s="23"/>
      <c r="H77" s="23"/>
    </row>
    <row r="78" spans="1:8" ht="48" x14ac:dyDescent="0.2">
      <c r="A78" s="108"/>
      <c r="B78" s="28" t="str">
        <f>Critères!B77</f>
        <v>RGAA</v>
      </c>
      <c r="C78" s="28" t="str">
        <f>Critères!C77</f>
        <v>10.14</v>
      </c>
      <c r="D78" s="23" t="str">
        <f>Critères!D77</f>
        <v>Dans chaque page web, les contenus additionnels apparaissant via les styles CSS uniquement peuvent-ils être rendus visibles au clavier et par tout dispositif de pointage ?</v>
      </c>
      <c r="E78" s="23" t="s">
        <v>155</v>
      </c>
      <c r="F78" s="29" t="s">
        <v>162</v>
      </c>
      <c r="G78" s="23"/>
      <c r="H78" s="23"/>
    </row>
    <row r="79" spans="1:8" ht="17" x14ac:dyDescent="0.2">
      <c r="A79" s="106" t="str">
        <f>Critères!$A$78</f>
        <v>FORMULAIRES</v>
      </c>
      <c r="B79" s="28" t="str">
        <f>Critères!B78</f>
        <v>RGAA</v>
      </c>
      <c r="C79" s="28" t="str">
        <f>Critères!C78</f>
        <v>11.1</v>
      </c>
      <c r="D79" s="23" t="str">
        <f>Critères!D78</f>
        <v>Chaque champ de formulaire a-t-il une étiquette ?</v>
      </c>
      <c r="E79" s="23" t="s">
        <v>155</v>
      </c>
      <c r="F79" s="29" t="s">
        <v>162</v>
      </c>
      <c r="G79" s="23"/>
      <c r="H79" s="23"/>
    </row>
    <row r="80" spans="1:8" ht="32" x14ac:dyDescent="0.2">
      <c r="A80" s="107"/>
      <c r="B80" s="28" t="str">
        <f>Critères!B79</f>
        <v>RGAA</v>
      </c>
      <c r="C80" s="28" t="str">
        <f>Critères!C79</f>
        <v>11.2</v>
      </c>
      <c r="D80" s="23" t="str">
        <f>Critères!D79</f>
        <v>Chaque étiquette associée à un champ de formulaire est-elle pertinente (hors cas particuliers) ?</v>
      </c>
      <c r="E80" s="23" t="s">
        <v>155</v>
      </c>
      <c r="F80" s="29" t="s">
        <v>162</v>
      </c>
      <c r="G80" s="23"/>
      <c r="H80" s="23"/>
    </row>
    <row r="81" spans="1:8" ht="64" x14ac:dyDescent="0.2">
      <c r="A81" s="107"/>
      <c r="B81" s="28" t="str">
        <f>Critères!B80</f>
        <v>RGAA</v>
      </c>
      <c r="C81" s="28" t="str">
        <f>Critères!C80</f>
        <v>11.3</v>
      </c>
      <c r="D81" s="23" t="str">
        <f>Critères!D80</f>
        <v>Dans chaque formulaire, chaque étiquette associée à un champ de formulaire ayant la même fonction et répétée plusieurs fois dans une même page ou dans un ensemble de pages est-elle cohérente ?</v>
      </c>
      <c r="E81" s="23" t="s">
        <v>155</v>
      </c>
      <c r="F81" s="29" t="s">
        <v>162</v>
      </c>
      <c r="G81" s="23"/>
      <c r="H81" s="23"/>
    </row>
    <row r="82" spans="1:8" ht="32" x14ac:dyDescent="0.2">
      <c r="A82" s="107"/>
      <c r="B82" s="28" t="str">
        <f>Critères!B81</f>
        <v>RGAA</v>
      </c>
      <c r="C82" s="28" t="str">
        <f>Critères!C81</f>
        <v>11.4</v>
      </c>
      <c r="D82" s="23" t="str">
        <f>Critères!D81</f>
        <v>Dans chaque formulaire, chaque étiquette de champ et son champ associé sont-ils accolés (hors cas particuliers) ?</v>
      </c>
      <c r="E82" s="23" t="s">
        <v>155</v>
      </c>
      <c r="F82" s="29" t="s">
        <v>162</v>
      </c>
      <c r="G82" s="23"/>
      <c r="H82" s="23"/>
    </row>
    <row r="83" spans="1:8" ht="32" x14ac:dyDescent="0.2">
      <c r="A83" s="107"/>
      <c r="B83" s="28" t="str">
        <f>Critères!B82</f>
        <v>RGAA</v>
      </c>
      <c r="C83" s="28" t="str">
        <f>Critères!C82</f>
        <v>11.5</v>
      </c>
      <c r="D83" s="23" t="str">
        <f>Critères!D82</f>
        <v>Dans chaque formulaire, les champs de même nature sont-ils regroupés, si nécessaire ?</v>
      </c>
      <c r="E83" s="23" t="s">
        <v>155</v>
      </c>
      <c r="F83" s="29" t="s">
        <v>162</v>
      </c>
      <c r="G83" s="23"/>
      <c r="H83" s="23"/>
    </row>
    <row r="84" spans="1:8" ht="32" x14ac:dyDescent="0.2">
      <c r="A84" s="107"/>
      <c r="B84" s="28" t="str">
        <f>Critères!B83</f>
        <v>RGAA</v>
      </c>
      <c r="C84" s="28" t="str">
        <f>Critères!C83</f>
        <v>11.6</v>
      </c>
      <c r="D84" s="23" t="str">
        <f>Critères!D83</f>
        <v>Dans chaque formulaire, chaque regroupement de champs de même nature a-t-il une légende ?</v>
      </c>
      <c r="E84" s="23" t="s">
        <v>155</v>
      </c>
      <c r="F84" s="29" t="s">
        <v>162</v>
      </c>
      <c r="G84" s="23"/>
      <c r="H84" s="23"/>
    </row>
    <row r="85" spans="1:8" ht="48" x14ac:dyDescent="0.2">
      <c r="A85" s="107"/>
      <c r="B85" s="28" t="str">
        <f>Critères!B84</f>
        <v>RGAA</v>
      </c>
      <c r="C85" s="28" t="str">
        <f>Critères!C84</f>
        <v>11.7</v>
      </c>
      <c r="D85" s="23" t="str">
        <f>Critères!D84</f>
        <v>Dans chaque formulaire, chaque légende associée à un regroupement de champs de même nature est-elle pertinente ?</v>
      </c>
      <c r="E85" s="23" t="s">
        <v>155</v>
      </c>
      <c r="F85" s="29" t="s">
        <v>162</v>
      </c>
      <c r="G85" s="23"/>
      <c r="H85" s="23"/>
    </row>
    <row r="86" spans="1:8" ht="32" x14ac:dyDescent="0.2">
      <c r="A86" s="107"/>
      <c r="B86" s="28" t="str">
        <f>Critères!B85</f>
        <v>RGAA</v>
      </c>
      <c r="C86" s="28" t="str">
        <f>Critères!C85</f>
        <v>11.8</v>
      </c>
      <c r="D86" s="23" t="str">
        <f>Critères!D85</f>
        <v>Dans chaque formulaire, les items de même nature d’une liste de choix sont-ils regroupés de manière pertinente ?</v>
      </c>
      <c r="E86" s="23" t="s">
        <v>155</v>
      </c>
      <c r="F86" s="29" t="s">
        <v>162</v>
      </c>
      <c r="G86" s="23"/>
      <c r="H86" s="23"/>
    </row>
    <row r="87" spans="1:8" ht="32" x14ac:dyDescent="0.2">
      <c r="A87" s="107"/>
      <c r="B87" s="28" t="str">
        <f>Critères!B86</f>
        <v>RGAA</v>
      </c>
      <c r="C87" s="28" t="str">
        <f>Critères!C86</f>
        <v>11.9</v>
      </c>
      <c r="D87" s="23" t="str">
        <f>Critères!D86</f>
        <v>Dans chaque formulaire, l’intitulé de chaque bouton est-il pertinent (hors cas particuliers) ?</v>
      </c>
      <c r="E87" s="23" t="s">
        <v>155</v>
      </c>
      <c r="F87" s="29" t="s">
        <v>162</v>
      </c>
      <c r="G87" s="23"/>
      <c r="H87" s="23"/>
    </row>
    <row r="88" spans="1:8" ht="32" x14ac:dyDescent="0.2">
      <c r="A88" s="107"/>
      <c r="B88" s="28" t="str">
        <f>Critères!B87</f>
        <v>RGAA</v>
      </c>
      <c r="C88" s="28" t="str">
        <f>Critères!C87</f>
        <v>11.10</v>
      </c>
      <c r="D88" s="23" t="str">
        <f>Critères!D87</f>
        <v>Dans chaque formulaire, le contrôle de saisie est-il utilisé de manière pertinente (hors cas particuliers) ?</v>
      </c>
      <c r="E88" s="23" t="s">
        <v>155</v>
      </c>
      <c r="F88" s="29" t="s">
        <v>162</v>
      </c>
      <c r="G88" s="23"/>
      <c r="H88" s="23"/>
    </row>
    <row r="89" spans="1:8" ht="48" x14ac:dyDescent="0.2">
      <c r="A89" s="107"/>
      <c r="B89" s="28" t="str">
        <f>Critères!B88</f>
        <v>RGAA</v>
      </c>
      <c r="C89" s="28" t="str">
        <f>Critères!C88</f>
        <v>11.11</v>
      </c>
      <c r="D89" s="23" t="str">
        <f>Critères!D88</f>
        <v>Dans chaque formulaire, le contrôle de saisie est-il accompagné, si nécessaire, de suggestions facilitant la correction des erreurs de saisie ?</v>
      </c>
      <c r="E89" s="23" t="s">
        <v>155</v>
      </c>
      <c r="F89" s="29" t="s">
        <v>162</v>
      </c>
      <c r="G89" s="23"/>
      <c r="H89" s="23"/>
    </row>
    <row r="90" spans="1:8" ht="80" x14ac:dyDescent="0.2">
      <c r="A90" s="107"/>
      <c r="B90" s="28" t="str">
        <f>Critères!B89</f>
        <v>RGAA</v>
      </c>
      <c r="C90" s="28" t="str">
        <f>Critères!C89</f>
        <v>11.12</v>
      </c>
      <c r="D90" s="23" t="str">
        <f>Critères!D89</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E90" s="23" t="s">
        <v>155</v>
      </c>
      <c r="F90" s="29" t="s">
        <v>162</v>
      </c>
      <c r="G90" s="23"/>
      <c r="H90" s="23"/>
    </row>
    <row r="91" spans="1:8" ht="48" x14ac:dyDescent="0.2">
      <c r="A91" s="108"/>
      <c r="B91" s="28" t="str">
        <f>Critères!B90</f>
        <v>RGAA</v>
      </c>
      <c r="C91" s="28" t="str">
        <f>Critères!C90</f>
        <v>11.13</v>
      </c>
      <c r="D91" s="23" t="str">
        <f>Critères!D90</f>
        <v>La finalité d’un champ de saisie peut-elle être déduite pour faciliter le remplissage automatique des champs avec les données de l’utilisateur ?</v>
      </c>
      <c r="E91" s="23" t="s">
        <v>155</v>
      </c>
      <c r="F91" s="29" t="s">
        <v>162</v>
      </c>
      <c r="G91" s="23"/>
      <c r="H91" s="23"/>
    </row>
    <row r="92" spans="1:8" ht="32" x14ac:dyDescent="0.2">
      <c r="A92" s="106" t="str">
        <f>Critères!$A$91</f>
        <v>NAVIGATION</v>
      </c>
      <c r="B92" s="28" t="str">
        <f>Critères!B91</f>
        <v>RGAA</v>
      </c>
      <c r="C92" s="28" t="str">
        <f>Critères!C91</f>
        <v>12.1</v>
      </c>
      <c r="D92" s="23" t="str">
        <f>Critères!D91</f>
        <v>Chaque ensemble de pages dispose-t-il de deux systèmes de navigation différents, au moins (hors cas particuliers) ?</v>
      </c>
      <c r="E92" s="23" t="s">
        <v>155</v>
      </c>
      <c r="F92" s="29" t="s">
        <v>162</v>
      </c>
      <c r="G92" s="23"/>
      <c r="H92" s="23"/>
    </row>
    <row r="93" spans="1:8" ht="48" x14ac:dyDescent="0.2">
      <c r="A93" s="107"/>
      <c r="B93" s="28" t="str">
        <f>Critères!B92</f>
        <v>RGAA</v>
      </c>
      <c r="C93" s="28" t="str">
        <f>Critères!C92</f>
        <v>12.2</v>
      </c>
      <c r="D93" s="23" t="str">
        <f>Critères!D92</f>
        <v>Dans chaque ensemble de pages, le menu et les barres de navigation sont-ils toujours à la même place (hors cas particuliers) ?</v>
      </c>
      <c r="E93" s="23" t="s">
        <v>155</v>
      </c>
      <c r="F93" s="29" t="s">
        <v>162</v>
      </c>
      <c r="G93" s="23"/>
      <c r="H93" s="23"/>
    </row>
    <row r="94" spans="1:8" ht="17" x14ac:dyDescent="0.2">
      <c r="A94" s="107"/>
      <c r="B94" s="28" t="str">
        <f>Critères!B93</f>
        <v>RGAA</v>
      </c>
      <c r="C94" s="28" t="str">
        <f>Critères!C93</f>
        <v>12.3</v>
      </c>
      <c r="D94" s="23" t="str">
        <f>Critères!D93</f>
        <v>La page « plan du site » est-elle pertinente ?</v>
      </c>
      <c r="E94" s="23" t="s">
        <v>155</v>
      </c>
      <c r="F94" s="29" t="s">
        <v>162</v>
      </c>
      <c r="G94" s="23"/>
      <c r="H94" s="23"/>
    </row>
    <row r="95" spans="1:8" ht="32" x14ac:dyDescent="0.2">
      <c r="A95" s="107"/>
      <c r="B95" s="28" t="str">
        <f>Critères!B94</f>
        <v>RGAA</v>
      </c>
      <c r="C95" s="28" t="str">
        <f>Critères!C94</f>
        <v>12.4</v>
      </c>
      <c r="D95" s="23" t="str">
        <f>Critères!D94</f>
        <v>Dans chaque ensemble de pages, la page « plan du site » est-elle atteignable de manière identique ?</v>
      </c>
      <c r="E95" s="23" t="s">
        <v>155</v>
      </c>
      <c r="F95" s="29" t="s">
        <v>162</v>
      </c>
      <c r="G95" s="23"/>
      <c r="H95" s="23"/>
    </row>
    <row r="96" spans="1:8" ht="32" x14ac:dyDescent="0.2">
      <c r="A96" s="107"/>
      <c r="B96" s="28" t="str">
        <f>Critères!B95</f>
        <v>RGAA</v>
      </c>
      <c r="C96" s="28" t="str">
        <f>Critères!C95</f>
        <v>12.5</v>
      </c>
      <c r="D96" s="23" t="str">
        <f>Critères!D95</f>
        <v>Dans chaque ensemble de pages, le moteur de recherche est-il atteignable de manière identique ?</v>
      </c>
      <c r="E96" s="23" t="s">
        <v>155</v>
      </c>
      <c r="F96" s="29" t="s">
        <v>162</v>
      </c>
      <c r="G96" s="23"/>
      <c r="H96" s="23"/>
    </row>
    <row r="97" spans="1:8" ht="80" x14ac:dyDescent="0.2">
      <c r="A97" s="107"/>
      <c r="B97" s="28" t="str">
        <f>Critères!B96</f>
        <v>RGAA</v>
      </c>
      <c r="C97" s="28" t="str">
        <f>Critères!C96</f>
        <v>12.6</v>
      </c>
      <c r="D97" s="23" t="str">
        <f>Critères!D96</f>
        <v>Les zones de regroupement de contenus présentes dans plusieurs pages web (zones d’en-tête, de navigation principale, de contenu principal, de pied de page et de moteur de recherche) peuvent-elles être atteintes ou évitées ?</v>
      </c>
      <c r="E97" s="23" t="s">
        <v>155</v>
      </c>
      <c r="F97" s="29" t="s">
        <v>162</v>
      </c>
      <c r="G97" s="23"/>
      <c r="H97" s="23"/>
    </row>
    <row r="98" spans="1:8" ht="48" x14ac:dyDescent="0.2">
      <c r="A98" s="107"/>
      <c r="B98" s="28" t="str">
        <f>Critères!B97</f>
        <v>RGAA</v>
      </c>
      <c r="C98" s="28" t="str">
        <f>Critères!C97</f>
        <v>12.7</v>
      </c>
      <c r="D98" s="23" t="str">
        <f>Critères!D97</f>
        <v>Dans chaque page web, un lien d’évitement ou d’accès rapide à la zone de contenu principal est-il présent (hors cas particuliers) ?</v>
      </c>
      <c r="E98" s="23" t="s">
        <v>155</v>
      </c>
      <c r="F98" s="29" t="s">
        <v>162</v>
      </c>
      <c r="G98" s="23"/>
      <c r="H98" s="23"/>
    </row>
    <row r="99" spans="1:8" ht="32" x14ac:dyDescent="0.2">
      <c r="A99" s="107"/>
      <c r="B99" s="28" t="str">
        <f>Critères!B98</f>
        <v>RGAA</v>
      </c>
      <c r="C99" s="28" t="str">
        <f>Critères!C98</f>
        <v>12.8</v>
      </c>
      <c r="D99" s="23" t="str">
        <f>Critères!D98</f>
        <v>Dans chaque page web, l’ordre de tabulation est-il cohérent ?</v>
      </c>
      <c r="E99" s="23" t="s">
        <v>155</v>
      </c>
      <c r="F99" s="29" t="s">
        <v>162</v>
      </c>
      <c r="G99" s="23"/>
      <c r="H99" s="23"/>
    </row>
    <row r="100" spans="1:8" ht="32" x14ac:dyDescent="0.2">
      <c r="A100" s="107"/>
      <c r="B100" s="28" t="str">
        <f>Critères!B99</f>
        <v>RGAA</v>
      </c>
      <c r="C100" s="28" t="str">
        <f>Critères!C99</f>
        <v>12.9</v>
      </c>
      <c r="D100" s="23" t="str">
        <f>Critères!D99</f>
        <v>Dans chaque page web, la navigation ne doit pas contenir de piège au clavier. Cette règle est-elle respectée ?</v>
      </c>
      <c r="E100" s="23" t="s">
        <v>155</v>
      </c>
      <c r="F100" s="29" t="s">
        <v>162</v>
      </c>
      <c r="G100" s="23"/>
      <c r="H100" s="23"/>
    </row>
    <row r="101" spans="1:8" ht="64" x14ac:dyDescent="0.2">
      <c r="A101" s="107"/>
      <c r="B101" s="28" t="str">
        <f>Critères!B100</f>
        <v>RGAA</v>
      </c>
      <c r="C101" s="28" t="str">
        <f>Critères!C100</f>
        <v>12.10</v>
      </c>
      <c r="D101" s="23" t="str">
        <f>Critères!D100</f>
        <v>Dans chaque page web, les raccourcis clavier n’utilisant qu’une seule touche (lettre minuscule ou majuscule, ponctuation, chiffre ou symbole) sont-ils contrôlables par l’utilisateur ?</v>
      </c>
      <c r="E101" s="23" t="s">
        <v>155</v>
      </c>
      <c r="F101" s="29" t="s">
        <v>162</v>
      </c>
      <c r="G101" s="23"/>
      <c r="H101" s="23"/>
    </row>
    <row r="102" spans="1:8" ht="64" x14ac:dyDescent="0.2">
      <c r="A102" s="108"/>
      <c r="B102" s="28" t="str">
        <f>Critères!B101</f>
        <v>RGAA</v>
      </c>
      <c r="C102" s="28" t="str">
        <f>Critères!C101</f>
        <v>12.11</v>
      </c>
      <c r="D102" s="23" t="str">
        <f>Critères!D101</f>
        <v>Dans chaque page web, les contenus additionnels apparaissant au survol, à la prise de focus ou à l’activation d’un composant d’interface sont-ils si nécessaire atteignables au clavier ?</v>
      </c>
      <c r="E102" s="23" t="s">
        <v>155</v>
      </c>
      <c r="F102" s="29" t="s">
        <v>162</v>
      </c>
      <c r="G102" s="23"/>
      <c r="H102" s="23"/>
    </row>
    <row r="103" spans="1:8" ht="48" x14ac:dyDescent="0.2">
      <c r="A103" s="106" t="str">
        <f>Critères!$A$102</f>
        <v>CONSULTATION</v>
      </c>
      <c r="B103" s="28" t="str">
        <f>Critères!B102</f>
        <v>RGAA</v>
      </c>
      <c r="C103" s="28" t="str">
        <f>Critères!C102</f>
        <v>13.1</v>
      </c>
      <c r="D103" s="23" t="str">
        <f>Critères!D102</f>
        <v>Pour chaque page web, l’utilisateur a-t-il le contrôle de chaque limite de temps modifiant le contenu (hors cas particuliers) ?</v>
      </c>
      <c r="E103" s="23" t="s">
        <v>155</v>
      </c>
      <c r="F103" s="29" t="s">
        <v>162</v>
      </c>
      <c r="G103" s="23"/>
      <c r="H103" s="23"/>
    </row>
    <row r="104" spans="1:8" ht="48" x14ac:dyDescent="0.2">
      <c r="A104" s="107"/>
      <c r="B104" s="28" t="str">
        <f>Critères!B103</f>
        <v>RGAA</v>
      </c>
      <c r="C104" s="28" t="str">
        <f>Critères!C103</f>
        <v>13.2</v>
      </c>
      <c r="D104" s="23" t="str">
        <f>Critères!D103</f>
        <v>Dans chaque page web, l’ouverture d’une nouvelle fenêtre ne doit pas être déclenchée sans action de l’utilisateur. Cette règle est-elle respectée ?</v>
      </c>
      <c r="E104" s="23" t="s">
        <v>155</v>
      </c>
      <c r="F104" s="29" t="s">
        <v>162</v>
      </c>
      <c r="G104" s="23"/>
      <c r="H104" s="23"/>
    </row>
    <row r="105" spans="1:8" ht="48" x14ac:dyDescent="0.2">
      <c r="A105" s="107"/>
      <c r="B105" s="28" t="str">
        <f>Critères!B104</f>
        <v>RGAA</v>
      </c>
      <c r="C105" s="28" t="str">
        <f>Critères!C104</f>
        <v>13.3</v>
      </c>
      <c r="D105" s="23" t="str">
        <f>Critères!D104</f>
        <v>Dans chaque page web, chaque document bureautique en téléchargement possède-t-il, si nécessaire, une version accessible (hors cas particuliers) ?</v>
      </c>
      <c r="E105" s="23" t="s">
        <v>155</v>
      </c>
      <c r="F105" s="29" t="s">
        <v>162</v>
      </c>
      <c r="G105" s="23"/>
      <c r="H105" s="23"/>
    </row>
    <row r="106" spans="1:8" ht="32" x14ac:dyDescent="0.2">
      <c r="A106" s="107"/>
      <c r="B106" s="28" t="str">
        <f>Critères!B105</f>
        <v>RGAA</v>
      </c>
      <c r="C106" s="28" t="str">
        <f>Critères!C105</f>
        <v>13.4</v>
      </c>
      <c r="D106" s="23" t="str">
        <f>Critères!D105</f>
        <v>Pour chaque document bureautique ayant une version accessible, cette version offre-t-elle la même information ?</v>
      </c>
      <c r="E106" s="23" t="s">
        <v>155</v>
      </c>
      <c r="F106" s="29" t="s">
        <v>162</v>
      </c>
      <c r="G106" s="23"/>
      <c r="H106" s="23"/>
    </row>
    <row r="107" spans="1:8" ht="32" x14ac:dyDescent="0.2">
      <c r="A107" s="107"/>
      <c r="B107" s="28" t="str">
        <f>Critères!B106</f>
        <v>RGAA</v>
      </c>
      <c r="C107" s="28" t="str">
        <f>Critères!C106</f>
        <v>13.5</v>
      </c>
      <c r="D107" s="23" t="str">
        <f>Critères!D106</f>
        <v>Dans chaque page web, chaque contenu cryptique (art ASCII, émoticon, syntaxe cryptique) a-t-il une alternative ?</v>
      </c>
      <c r="E107" s="23" t="s">
        <v>155</v>
      </c>
      <c r="F107" s="29" t="s">
        <v>162</v>
      </c>
      <c r="G107" s="23"/>
      <c r="H107" s="23"/>
    </row>
    <row r="108" spans="1:8" ht="48" x14ac:dyDescent="0.2">
      <c r="A108" s="107"/>
      <c r="B108" s="28" t="str">
        <f>Critères!B107</f>
        <v>RGAA</v>
      </c>
      <c r="C108" s="28" t="str">
        <f>Critères!C107</f>
        <v>13.6</v>
      </c>
      <c r="D108" s="23" t="str">
        <f>Critères!D107</f>
        <v>Dans chaque page web, pour chaque contenu cryptique (art ASCII, émoticon, syntaxe cryptique) ayant une alternative, cette alternative est-elle pertinente ?</v>
      </c>
      <c r="E108" s="23" t="s">
        <v>155</v>
      </c>
      <c r="F108" s="29" t="s">
        <v>162</v>
      </c>
      <c r="G108" s="23"/>
      <c r="H108" s="23"/>
    </row>
    <row r="109" spans="1:8" ht="48" x14ac:dyDescent="0.2">
      <c r="A109" s="107"/>
      <c r="B109" s="28" t="str">
        <f>Critères!B108</f>
        <v>RGAA</v>
      </c>
      <c r="C109" s="28" t="str">
        <f>Critères!C108</f>
        <v>13.7</v>
      </c>
      <c r="D109" s="23" t="str">
        <f>Critères!D108</f>
        <v>Dans chaque page web, les changements brusques de luminosité ou les effets de flash sont-ils correctement utilisés ?</v>
      </c>
      <c r="E109" s="23" t="s">
        <v>155</v>
      </c>
      <c r="F109" s="29" t="s">
        <v>162</v>
      </c>
      <c r="G109" s="23"/>
      <c r="H109" s="23"/>
    </row>
    <row r="110" spans="1:8" ht="32" x14ac:dyDescent="0.2">
      <c r="A110" s="107"/>
      <c r="B110" s="28" t="str">
        <f>Critères!B109</f>
        <v>RGAA</v>
      </c>
      <c r="C110" s="28" t="str">
        <f>Critères!C109</f>
        <v>13.8</v>
      </c>
      <c r="D110" s="23" t="str">
        <f>Critères!D109</f>
        <v>Dans chaque page web, chaque contenu en mouvement ou clignotant est-il contrôlable par l’utilisateur ?</v>
      </c>
      <c r="E110" s="23" t="s">
        <v>155</v>
      </c>
      <c r="F110" s="29" t="s">
        <v>162</v>
      </c>
    </row>
    <row r="111" spans="1:8" ht="48" x14ac:dyDescent="0.2">
      <c r="A111" s="107"/>
      <c r="B111" s="28" t="str">
        <f>Critères!B110</f>
        <v>RGAA</v>
      </c>
      <c r="C111" s="28" t="str">
        <f>Critères!C110</f>
        <v>13.9</v>
      </c>
      <c r="D111" s="23" t="str">
        <f>Critères!D110</f>
        <v>Dans chaque page web, le contenu proposé est-il consultable quelle que soit l’orientation de l’écran (portait ou paysage) (hors cas particuliers) ?</v>
      </c>
      <c r="E111" s="23" t="s">
        <v>155</v>
      </c>
      <c r="F111" s="29" t="s">
        <v>162</v>
      </c>
    </row>
    <row r="112" spans="1:8" ht="64" x14ac:dyDescent="0.2">
      <c r="A112" s="107"/>
      <c r="B112" s="28" t="str">
        <f>Critères!B111</f>
        <v>RGAA</v>
      </c>
      <c r="C112" s="28" t="str">
        <f>Critères!C111</f>
        <v>13.10</v>
      </c>
      <c r="D112" s="23" t="str">
        <f>Critères!D111</f>
        <v>Dans chaque page web, les fonctionnalités utilisables ou disponibles au moyen d’un geste complexe peuvent-elles être également disponibles au moyen d’un geste simple (hors cas particuliers) ?</v>
      </c>
      <c r="E112" s="23" t="s">
        <v>155</v>
      </c>
      <c r="F112" s="29" t="s">
        <v>162</v>
      </c>
    </row>
    <row r="113" spans="1:6" ht="64" x14ac:dyDescent="0.2">
      <c r="A113" s="107"/>
      <c r="B113" s="28" t="str">
        <f>Critères!B112</f>
        <v>RGAA</v>
      </c>
      <c r="C113" s="28" t="str">
        <f>Critères!C112</f>
        <v>13.11</v>
      </c>
      <c r="D113" s="23" t="str">
        <f>Critères!D112</f>
        <v>Dans chaque page web, les actions déclenchées au moyen d’un dispositif de pointage sur un point unique de l’écran peuvent-elles faire l’objet d’une annulation (hors cas particuliers) ?</v>
      </c>
      <c r="E113" s="23" t="s">
        <v>155</v>
      </c>
      <c r="F113" s="29" t="s">
        <v>162</v>
      </c>
    </row>
    <row r="114" spans="1:6" ht="64" x14ac:dyDescent="0.2">
      <c r="A114" s="107"/>
      <c r="B114" s="28" t="str">
        <f>Critères!B113</f>
        <v>RGAA</v>
      </c>
      <c r="C114" s="28" t="str">
        <f>Critères!C113</f>
        <v>13.12</v>
      </c>
      <c r="D114" s="23" t="str">
        <f>Critères!D113</f>
        <v>Dans chaque page web, les fonctionnalités qui impliquent un mouvement de l’appareil ou vers l’appareil peuvent-elles être satisfaites de manière alternative (hors cas particuliers) ?</v>
      </c>
      <c r="E114" s="23" t="s">
        <v>155</v>
      </c>
      <c r="F114" s="29" t="s">
        <v>162</v>
      </c>
    </row>
    <row r="115" spans="1:6" ht="64" x14ac:dyDescent="0.2">
      <c r="A115" s="107"/>
      <c r="B115" s="28" t="str">
        <f>Critères!B114</f>
        <v>-</v>
      </c>
      <c r="C115" s="28" t="str">
        <f>Critères!C114</f>
        <v>13.13</v>
      </c>
      <c r="D115" s="23" t="str">
        <f>Critères!D114</f>
        <v>Pour chaque fonctionnalité de conversion d’un document, les informations relatives à l’accessibilité disponibles dans le document source sont-elles conservées dans le document de destination (hors cas particuliers) ?</v>
      </c>
      <c r="E115" s="23" t="s">
        <v>155</v>
      </c>
      <c r="F115" s="29" t="s">
        <v>162</v>
      </c>
    </row>
    <row r="116" spans="1:6" ht="48" x14ac:dyDescent="0.2">
      <c r="A116" s="108"/>
      <c r="B116" s="28" t="str">
        <f>Critères!B115</f>
        <v>-</v>
      </c>
      <c r="C116" s="28" t="str">
        <f>Critères!C115</f>
        <v>13.14</v>
      </c>
      <c r="D116" s="23" t="str">
        <f>Critères!D115</f>
        <v>Chaque fonctionnalité d’identification ou de contrôle qui repose sur l’utilisation de caractéristiques biologiques de l’utilisateur dispose-t-elle d’une méthode alternative ?</v>
      </c>
      <c r="E116" s="23" t="s">
        <v>155</v>
      </c>
      <c r="F116" s="29" t="s">
        <v>162</v>
      </c>
    </row>
    <row r="117" spans="1:6" ht="64" x14ac:dyDescent="0.2">
      <c r="A117" s="106" t="str">
        <f>Critères!$A$116</f>
        <v xml:space="preserve">DOCUMENTATION ET FONCTIONNALITÉS D’ACCESSIBILITÉ </v>
      </c>
      <c r="B117" s="28" t="str">
        <f>Critères!B116</f>
        <v>-</v>
      </c>
      <c r="C117" s="28" t="str">
        <f>Critères!C116</f>
        <v>14.1</v>
      </c>
      <c r="D117" s="23" t="str">
        <f>Critères!D116</f>
        <v>La documentation du site web décrit-elle les fonctionnalités d’accessibilité disponibles et les informations relatives à la compatibilité avec l’accessibilité ?</v>
      </c>
      <c r="E117" s="23" t="s">
        <v>155</v>
      </c>
      <c r="F117" s="29" t="s">
        <v>162</v>
      </c>
    </row>
    <row r="118" spans="1:6" ht="80" x14ac:dyDescent="0.2">
      <c r="A118" s="107"/>
      <c r="B118" s="28" t="str">
        <f>Critères!B117</f>
        <v>-</v>
      </c>
      <c r="C118" s="28" t="str">
        <f>Critères!C117</f>
        <v>14.2</v>
      </c>
      <c r="D118" s="23" t="str">
        <f>Critères!D117</f>
        <v>Pour chaque fonctionnalité d’accessibilité décrite dans la documentation, le mécanisme qui permet de l’activer répond aux besoins d’accessibilité des utilisateurs concernés. Cette règle est-elle respectée (hors cas particuliers) ?</v>
      </c>
      <c r="E118" s="23" t="s">
        <v>155</v>
      </c>
      <c r="F118" s="29" t="s">
        <v>162</v>
      </c>
    </row>
    <row r="119" spans="1:6" ht="17" x14ac:dyDescent="0.2">
      <c r="A119" s="108"/>
      <c r="B119" s="28" t="str">
        <f>Critères!B118</f>
        <v>-</v>
      </c>
      <c r="C119" s="28" t="str">
        <f>Critères!C118</f>
        <v>14.3</v>
      </c>
      <c r="D119" s="23" t="str">
        <f>Critères!D118</f>
        <v>La documentation du site web est-elle accessible ?</v>
      </c>
      <c r="E119" s="23" t="s">
        <v>155</v>
      </c>
      <c r="F119" s="29" t="s">
        <v>162</v>
      </c>
    </row>
    <row r="120" spans="1:6" ht="48" x14ac:dyDescent="0.2">
      <c r="A120" s="106" t="str">
        <f>Critères!$A$119</f>
        <v>OUTILS D’ÉDITION</v>
      </c>
      <c r="B120" s="28" t="str">
        <f>Critères!B119</f>
        <v>-</v>
      </c>
      <c r="C120" s="28" t="str">
        <f>Critères!C119</f>
        <v>15.1</v>
      </c>
      <c r="D120" s="23" t="str">
        <f>Critères!D119</f>
        <v>Chaque outil d’édition permet-il de définir les informations d’accessibilité nécessaires pour créer un contenu conforme aux règles d’accessibilité numérique ?</v>
      </c>
      <c r="E120" s="23" t="s">
        <v>155</v>
      </c>
      <c r="F120" s="29" t="s">
        <v>162</v>
      </c>
    </row>
    <row r="121" spans="1:6" ht="48" x14ac:dyDescent="0.2">
      <c r="A121" s="107"/>
      <c r="B121" s="28" t="str">
        <f>Critères!B120</f>
        <v>-</v>
      </c>
      <c r="C121" s="28" t="str">
        <f>Critères!C120</f>
        <v>15.2</v>
      </c>
      <c r="D121" s="23" t="str">
        <f>Critères!D120</f>
        <v>Chaque outil d’édition met-il à disposition des aides à la création de contenus conformes aux règles d’accessibilité numérique ?</v>
      </c>
      <c r="E121" s="23" t="s">
        <v>155</v>
      </c>
      <c r="F121" s="29" t="s">
        <v>162</v>
      </c>
    </row>
    <row r="122" spans="1:6" ht="48" x14ac:dyDescent="0.2">
      <c r="A122" s="107"/>
      <c r="B122" s="28" t="str">
        <f>Critères!B121</f>
        <v>-</v>
      </c>
      <c r="C122" s="28" t="str">
        <f>Critères!C121</f>
        <v>15.3</v>
      </c>
      <c r="D122" s="23" t="str">
        <f>Critères!D121</f>
        <v>Le contenu généré par chaque transformation des contenus est-il conforme aux règles d’accessibilité numérique (hors cas particuliers) ?</v>
      </c>
      <c r="E122" s="23" t="s">
        <v>155</v>
      </c>
      <c r="F122" s="29" t="s">
        <v>162</v>
      </c>
    </row>
    <row r="123" spans="1:6" ht="48" x14ac:dyDescent="0.2">
      <c r="A123" s="107"/>
      <c r="B123" s="28" t="str">
        <f>Critères!B122</f>
        <v>-</v>
      </c>
      <c r="C123" s="28" t="str">
        <f>Critères!C122</f>
        <v>15.4</v>
      </c>
      <c r="D123" s="23" t="str">
        <f>Critères!D122</f>
        <v>Pour chaque erreur d’accessibilité relevée par un test d’accessibilité automatique ou semi-automatique, l’ outil d’édition fournit-il des suggestions de réparation ?</v>
      </c>
      <c r="E123" s="23" t="s">
        <v>155</v>
      </c>
      <c r="F123" s="29" t="s">
        <v>162</v>
      </c>
    </row>
    <row r="124" spans="1:6" ht="48" x14ac:dyDescent="0.2">
      <c r="A124" s="107"/>
      <c r="B124" s="28" t="str">
        <f>Critères!B123</f>
        <v>-</v>
      </c>
      <c r="C124" s="28" t="str">
        <f>Critères!C123</f>
        <v>15.5</v>
      </c>
      <c r="D124" s="23" t="str">
        <f>Critères!D123</f>
        <v>Pour chaque ensemble de gabarits, un gabarit au moins permet de répondre aux règles d’accessibilité numérique. Cette règle est-elle respectée ?</v>
      </c>
      <c r="E124" s="23" t="s">
        <v>155</v>
      </c>
      <c r="F124" s="29" t="s">
        <v>162</v>
      </c>
    </row>
    <row r="125" spans="1:6" ht="32" x14ac:dyDescent="0.2">
      <c r="A125" s="108"/>
      <c r="B125" s="28" t="str">
        <f>Critères!B124</f>
        <v>-</v>
      </c>
      <c r="C125" s="28" t="str">
        <f>Critères!C124</f>
        <v>15.6</v>
      </c>
      <c r="D125" s="23" t="str">
        <f>Critères!D124</f>
        <v>Chaque gabarit qui permet de répondre aux règles d’accessibilité numérique est-il clairement identifiable ?</v>
      </c>
      <c r="E125" s="23" t="s">
        <v>155</v>
      </c>
      <c r="F125" s="29" t="s">
        <v>162</v>
      </c>
    </row>
    <row r="126" spans="1:6" ht="64" x14ac:dyDescent="0.2">
      <c r="A126" s="106" t="str">
        <f>Critères!$A$125</f>
        <v>SERVICES D’ASSISTANCE</v>
      </c>
      <c r="B126" s="28" t="str">
        <f>Critères!B125</f>
        <v>-</v>
      </c>
      <c r="C126" s="28" t="str">
        <f>Critères!C125</f>
        <v>16.1</v>
      </c>
      <c r="D126" s="23" t="str">
        <f>Critères!D125</f>
        <v>Chaque service d’assistance fournit-il des informations relatives aux fonctionnalités d’accessibilité et à la compatibilité avec l’accessibilité, décrites dans la documentation du site web ?</v>
      </c>
      <c r="E126" s="23" t="s">
        <v>155</v>
      </c>
      <c r="F126" s="29" t="s">
        <v>162</v>
      </c>
    </row>
    <row r="127" spans="1:6" ht="64" x14ac:dyDescent="0.2">
      <c r="A127" s="107"/>
      <c r="B127" s="28" t="str">
        <f>Critères!B126</f>
        <v>-</v>
      </c>
      <c r="C127" s="28" t="str">
        <f>Critères!C126</f>
        <v>16.2</v>
      </c>
      <c r="D127" s="23" t="str">
        <f>Critères!D126</f>
        <v>Le service d’assistance répond aux besoins de communication des personnes handicapées directement ou par l’intermédiaire d’un service de relais. Cette règle est-elle respectée ?</v>
      </c>
      <c r="E127" s="23" t="s">
        <v>155</v>
      </c>
      <c r="F127" s="29" t="s">
        <v>162</v>
      </c>
    </row>
    <row r="128" spans="1:6" ht="32" x14ac:dyDescent="0.2">
      <c r="A128" s="108"/>
      <c r="B128" s="28" t="str">
        <f>Critères!B127</f>
        <v>-</v>
      </c>
      <c r="C128" s="28" t="str">
        <f>Critères!C127</f>
        <v>16.3</v>
      </c>
      <c r="D128" s="23" t="str">
        <f>Critères!D127</f>
        <v>La documentation fournie par le service d’assistance est-elle accessible ?</v>
      </c>
      <c r="E128" s="23" t="s">
        <v>155</v>
      </c>
      <c r="F128" s="29" t="s">
        <v>162</v>
      </c>
    </row>
    <row r="129" spans="1:6" ht="80" x14ac:dyDescent="0.2">
      <c r="A129" s="115" t="str">
        <f>Critères!$A$128</f>
        <v>COMMUNICATION EN TEMPS RÉEL</v>
      </c>
      <c r="B129" s="28" t="str">
        <f>Critères!B128</f>
        <v>-</v>
      </c>
      <c r="C129" s="28" t="str">
        <f>Critères!C128</f>
        <v>17.1</v>
      </c>
      <c r="D129" s="23" t="str">
        <f>Critères!D128</f>
        <v>Pour chaque application web de communication orale bidirectionnelle, l’application est-elle capable d’encoder et de décoder cette communication avec une gamme de fréquences dont la limite supérieure est de 7 000 Hz au moins ?</v>
      </c>
      <c r="E129" s="23" t="s">
        <v>155</v>
      </c>
      <c r="F129" s="29" t="s">
        <v>162</v>
      </c>
    </row>
    <row r="130" spans="1:6" ht="48" x14ac:dyDescent="0.2">
      <c r="A130" s="107"/>
      <c r="B130" s="28" t="str">
        <f>Critères!B129</f>
        <v>-</v>
      </c>
      <c r="C130" s="28" t="str">
        <f>Critères!C129</f>
        <v>17.2</v>
      </c>
      <c r="D130" s="23" t="str">
        <f>Critères!D129</f>
        <v>Chaque application web qui permet une communication orale bidirectionnelle dispose-t-elle d’une fonctionnalité de communication écrite en temps réel ?</v>
      </c>
      <c r="E130" s="23" t="s">
        <v>155</v>
      </c>
      <c r="F130" s="29" t="s">
        <v>162</v>
      </c>
    </row>
    <row r="131" spans="1:6" ht="48" x14ac:dyDescent="0.2">
      <c r="A131" s="107"/>
      <c r="B131" s="28" t="str">
        <f>Critères!B130</f>
        <v>-</v>
      </c>
      <c r="C131" s="28" t="str">
        <f>Critères!C130</f>
        <v>17.3</v>
      </c>
      <c r="D131" s="23" t="str">
        <f>Critères!D130</f>
        <v>Pour chaque application web qui permet une communication orale bidirectionnelle et écrite en temps réel, les deux modes sont-ils utilisables simultanément ?</v>
      </c>
      <c r="E131" s="23" t="s">
        <v>155</v>
      </c>
      <c r="F131" s="29" t="s">
        <v>162</v>
      </c>
    </row>
    <row r="132" spans="1:6" ht="48" x14ac:dyDescent="0.2">
      <c r="A132" s="107"/>
      <c r="B132" s="28" t="str">
        <f>Critères!B131</f>
        <v>-</v>
      </c>
      <c r="C132" s="28" t="str">
        <f>Critères!C131</f>
        <v>17.4</v>
      </c>
      <c r="D132" s="23" t="str">
        <f>Critères!D131</f>
        <v>Pour chaque fonctionnalité de communication écrite en temps réel, les messages peuvent-ils être identifiés (hors cas particuliers) ?</v>
      </c>
      <c r="E132" s="23" t="s">
        <v>155</v>
      </c>
      <c r="F132" s="29" t="s">
        <v>162</v>
      </c>
    </row>
    <row r="133" spans="1:6" ht="48" x14ac:dyDescent="0.2">
      <c r="A133" s="107"/>
      <c r="B133" s="28" t="str">
        <f>Critères!B132</f>
        <v>-</v>
      </c>
      <c r="C133" s="28" t="str">
        <f>Critères!C132</f>
        <v>17.5</v>
      </c>
      <c r="D133" s="23" t="str">
        <f>Critères!D132</f>
        <v>Pour chaque application web de communication orale bidirectionnelle, un indicateur visuel de l’activité orale est-il présent ?</v>
      </c>
      <c r="E133" s="23" t="s">
        <v>155</v>
      </c>
      <c r="F133" s="29" t="s">
        <v>162</v>
      </c>
    </row>
    <row r="134" spans="1:6" ht="64" x14ac:dyDescent="0.2">
      <c r="A134" s="107"/>
      <c r="B134" s="28" t="str">
        <f>Critères!B133</f>
        <v>-</v>
      </c>
      <c r="C134" s="28" t="str">
        <f>Critères!C133</f>
        <v>17.6</v>
      </c>
      <c r="D134" s="23" t="str">
        <f>Critères!D133</f>
        <v>Chaque application web de communication écrite en temps réel qui peut interagir avec d’autres applications de communication écrite en temps réel respecte-t-elle les règles d’interopérabilité en vigueur ?</v>
      </c>
      <c r="E134" s="23" t="s">
        <v>155</v>
      </c>
      <c r="F134" s="29" t="s">
        <v>162</v>
      </c>
    </row>
    <row r="135" spans="1:6" ht="64" x14ac:dyDescent="0.2">
      <c r="A135" s="107"/>
      <c r="B135" s="28" t="str">
        <f>Critères!B134</f>
        <v>-</v>
      </c>
      <c r="C135" s="28" t="str">
        <f>Critères!C134</f>
        <v>17.7</v>
      </c>
      <c r="D135" s="23" t="str">
        <f>Critères!D134</f>
        <v>Pour chaque application web de communication écrite en temps réel, le délai de transmission de chaque unité de saisie est de 500ms ou moins. Cette règle est-elle respectée ?</v>
      </c>
      <c r="E135" s="23" t="s">
        <v>155</v>
      </c>
      <c r="F135" s="29" t="s">
        <v>162</v>
      </c>
    </row>
    <row r="136" spans="1:6" ht="48" x14ac:dyDescent="0.2">
      <c r="A136" s="107"/>
      <c r="B136" s="28" t="str">
        <f>Critères!B135</f>
        <v>-</v>
      </c>
      <c r="C136" s="28" t="str">
        <f>Critères!C135</f>
        <v>17.8</v>
      </c>
      <c r="D136" s="23" t="str">
        <f>Critères!D135</f>
        <v>Pour chaque application web de télécommunication, l’identification de l’interlocuteur qui initie un appel est-elle accessible ?</v>
      </c>
      <c r="E136" s="23" t="s">
        <v>155</v>
      </c>
      <c r="F136" s="29" t="s">
        <v>162</v>
      </c>
    </row>
    <row r="137" spans="1:6" ht="64" x14ac:dyDescent="0.2">
      <c r="A137" s="107"/>
      <c r="B137" s="28" t="str">
        <f>Critères!B136</f>
        <v>-</v>
      </c>
      <c r="C137" s="28" t="str">
        <f>Critères!C136</f>
        <v>17.9</v>
      </c>
      <c r="D137" s="23" t="str">
        <f>Critères!D136</f>
        <v>Pour chaque application web de communication orale bidirectionnelle qui permet d’identifier l’activité d’un interlocuteur oralisant, il est possible d’identifier l’activité d’un interlocuteur signant. Cette règle est-elle respectée ?</v>
      </c>
      <c r="E137" s="23" t="s">
        <v>155</v>
      </c>
      <c r="F137" s="29" t="s">
        <v>162</v>
      </c>
    </row>
    <row r="138" spans="1:6" ht="64" x14ac:dyDescent="0.2">
      <c r="A138" s="107"/>
      <c r="B138" s="28" t="str">
        <f>Critères!B137</f>
        <v>-</v>
      </c>
      <c r="C138" s="28" t="str">
        <f>Critères!C137</f>
        <v>17.10</v>
      </c>
      <c r="D138" s="23" t="str">
        <f>Critères!D137</f>
        <v>Pour chaque application web de communication orale bidirectionnelle qui dispose de fonctionnalités vocales, celles-ci sont-elles utilisables sans la nécessité d’écouter ou parler ?</v>
      </c>
      <c r="E138" s="23" t="s">
        <v>155</v>
      </c>
      <c r="F138" s="29" t="s">
        <v>162</v>
      </c>
    </row>
    <row r="139" spans="1:6" ht="48" x14ac:dyDescent="0.2">
      <c r="A139" s="108"/>
      <c r="B139" s="28" t="str">
        <f>Critères!B138</f>
        <v>-</v>
      </c>
      <c r="C139" s="28" t="str">
        <f>Critères!C138</f>
        <v>17.11</v>
      </c>
      <c r="D139" s="23" t="str">
        <f>Critères!D138</f>
        <v>Pour chaque application web de communication orale bidirectionnelle qui dispose d’une vidéo en temps réel, la qualité de la vidéo est-elle suffisante ?</v>
      </c>
      <c r="E139" s="23" t="s">
        <v>155</v>
      </c>
      <c r="F139" s="29" t="s">
        <v>162</v>
      </c>
    </row>
  </sheetData>
  <mergeCells count="19">
    <mergeCell ref="A129:A139"/>
    <mergeCell ref="A4:A12"/>
    <mergeCell ref="A13:A14"/>
    <mergeCell ref="A15:A17"/>
    <mergeCell ref="A92:A102"/>
    <mergeCell ref="A103:A116"/>
    <mergeCell ref="A117:A119"/>
    <mergeCell ref="A120:A125"/>
    <mergeCell ref="A126:A128"/>
    <mergeCell ref="A46:A50"/>
    <mergeCell ref="A51:A60"/>
    <mergeCell ref="A61:A64"/>
    <mergeCell ref="A65:A78"/>
    <mergeCell ref="A79:A91"/>
    <mergeCell ref="A1:H1"/>
    <mergeCell ref="A2:H2"/>
    <mergeCell ref="A18:A35"/>
    <mergeCell ref="A36:A43"/>
    <mergeCell ref="A44:A45"/>
  </mergeCells>
  <conditionalFormatting sqref="E4:E139">
    <cfRule type="cellIs" dxfId="69" priority="1" operator="equal">
      <formula>"C"</formula>
    </cfRule>
    <cfRule type="cellIs" dxfId="68" priority="2" operator="equal">
      <formula>"NC"</formula>
    </cfRule>
    <cfRule type="cellIs" dxfId="67" priority="3" operator="equal">
      <formula>"NA"</formula>
    </cfRule>
    <cfRule type="cellIs" dxfId="66" priority="4" operator="equal">
      <formula>"NT"</formula>
    </cfRule>
  </conditionalFormatting>
  <conditionalFormatting sqref="F4:F139">
    <cfRule type="cellIs" dxfId="65" priority="5" operator="equal">
      <formula>"D"</formula>
    </cfRule>
    <cfRule type="cellIs" dxfId="64" priority="6" operator="equal">
      <formula>"E"</formula>
    </cfRule>
    <cfRule type="cellIs" dxfId="63" priority="7" operator="equal">
      <formula>"N"</formula>
    </cfRule>
  </conditionalFormatting>
  <dataValidations count="2">
    <dataValidation type="list" operator="equal" showErrorMessage="1" sqref="E4:E139" xr:uid="{88C52A2E-D643-A84B-9C54-388083BE7605}">
      <formula1>"C,NC,NA,NT"</formula1>
      <formula2>0</formula2>
    </dataValidation>
    <dataValidation type="list" operator="equal" showErrorMessage="1" sqref="F4:F139" xr:uid="{D562C736-140C-CF44-9EE0-B408CB3E4AD6}">
      <formula1>"D,E,N"</formula1>
    </dataValidation>
  </dataValidations>
  <pageMargins left="0.39374999999999999" right="0.39374999999999999" top="0.53263888888888899" bottom="0.39374999999999999" header="0.39374999999999999" footer="0.39374999999999999"/>
  <pageSetup scale="74" pageOrder="overThenDown" orientation="portrait" horizontalDpi="300" verticalDpi="300" r:id="rId1"/>
  <headerFooter>
    <oddHeader>&amp;L&amp;10RGAA 3.0 - Relevé pour le site : wwww.site.fr&amp;R&amp;10&amp;P/&amp;N -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2"/>
  <dimension ref="A1:AMJ139"/>
  <sheetViews>
    <sheetView zoomScaleNormal="100" zoomScalePageLayoutView="60" workbookViewId="0">
      <selection activeCell="E4" sqref="E4:E139"/>
    </sheetView>
  </sheetViews>
  <sheetFormatPr baseColWidth="10" defaultColWidth="9.5703125" defaultRowHeight="16" x14ac:dyDescent="0.2"/>
  <cols>
    <col min="1" max="1" width="4.140625" customWidth="1"/>
    <col min="2" max="2" width="4.5703125" bestFit="1" customWidth="1"/>
    <col min="3" max="3" width="5.5703125" style="11" customWidth="1"/>
    <col min="4" max="4" width="39.85546875" style="1" customWidth="1"/>
    <col min="5" max="5" width="3.85546875" style="1" customWidth="1"/>
    <col min="6" max="6" width="3.140625" style="1" customWidth="1"/>
    <col min="7" max="7" width="79.85546875" style="1" customWidth="1"/>
    <col min="8" max="8" width="22.85546875" style="1" customWidth="1"/>
    <col min="9" max="9" width="64.42578125" style="1" customWidth="1"/>
    <col min="10" max="65" width="9.5703125" style="1"/>
    <col min="1025" max="1025" width="7.42578125" customWidth="1"/>
  </cols>
  <sheetData>
    <row r="1" spans="1:1024" x14ac:dyDescent="0.2">
      <c r="A1" s="91" t="str">
        <f>Échantillon!A1</f>
        <v>RAWeb 1 – GRILLE D'ÉVALUATION</v>
      </c>
      <c r="B1" s="91"/>
      <c r="C1" s="91"/>
      <c r="D1" s="91"/>
      <c r="E1" s="91"/>
      <c r="F1" s="91"/>
      <c r="G1" s="91"/>
      <c r="H1" s="91"/>
    </row>
    <row r="2" spans="1:1024" x14ac:dyDescent="0.2">
      <c r="A2" s="116" t="str">
        <f>CONCATENATE(Échantillon!B15," : ",Échantillon!C15)</f>
        <v>Plan du site : http://www.site.lu/plandusite.html</v>
      </c>
      <c r="B2" s="116"/>
      <c r="C2" s="116"/>
      <c r="D2" s="116"/>
      <c r="E2" s="116"/>
      <c r="F2" s="116"/>
      <c r="G2" s="116"/>
      <c r="H2" s="116"/>
    </row>
    <row r="3" spans="1:1024" ht="120" x14ac:dyDescent="0.2">
      <c r="A3" s="48" t="s">
        <v>25</v>
      </c>
      <c r="B3" s="48" t="s">
        <v>310</v>
      </c>
      <c r="C3" s="48" t="s">
        <v>26</v>
      </c>
      <c r="D3" s="49" t="s">
        <v>27</v>
      </c>
      <c r="E3" s="48" t="s">
        <v>150</v>
      </c>
      <c r="F3" s="48" t="s">
        <v>373</v>
      </c>
      <c r="G3" s="49" t="s">
        <v>295</v>
      </c>
      <c r="H3" s="49" t="s">
        <v>161</v>
      </c>
    </row>
    <row r="4" spans="1:1024" ht="32" x14ac:dyDescent="0.2">
      <c r="A4" s="106" t="str">
        <f>Critères!$A$3</f>
        <v>IMAGES</v>
      </c>
      <c r="B4" s="28" t="str">
        <f>Critères!B3</f>
        <v>RGAA</v>
      </c>
      <c r="C4" s="28" t="str">
        <f>Critères!C3</f>
        <v>1.1</v>
      </c>
      <c r="D4" s="23" t="str">
        <f>Critères!D3</f>
        <v>Chaque image porteuse d’information a-t-elle une alternative textuelle ?</v>
      </c>
      <c r="E4" s="23" t="s">
        <v>155</v>
      </c>
      <c r="F4" s="29" t="s">
        <v>162</v>
      </c>
      <c r="G4" s="23"/>
      <c r="H4" s="23"/>
      <c r="I4"/>
    </row>
    <row r="5" spans="1:1024" ht="32" x14ac:dyDescent="0.2">
      <c r="A5" s="107"/>
      <c r="B5" s="28" t="str">
        <f>Critères!B4</f>
        <v>RGAA</v>
      </c>
      <c r="C5" s="28" t="str">
        <f>Critères!C4</f>
        <v>1.2</v>
      </c>
      <c r="D5" s="23" t="str">
        <f>Critères!D4</f>
        <v>Chaque image de décoration est-elle correctement ignorée par les technologies d’assistance ?</v>
      </c>
      <c r="E5" s="23" t="s">
        <v>155</v>
      </c>
      <c r="F5" s="29" t="s">
        <v>162</v>
      </c>
      <c r="G5" s="23"/>
      <c r="H5" s="23"/>
      <c r="AME5" s="12"/>
      <c r="AMF5" s="12"/>
      <c r="AMG5" s="12"/>
      <c r="AMH5" s="12"/>
      <c r="AMI5" s="12"/>
      <c r="AMJ5" s="12"/>
    </row>
    <row r="6" spans="1:1024" ht="48" x14ac:dyDescent="0.2">
      <c r="A6" s="107"/>
      <c r="B6" s="28" t="str">
        <f>Critères!B5</f>
        <v>RGAA</v>
      </c>
      <c r="C6" s="28" t="str">
        <f>Critères!C5</f>
        <v>1.3</v>
      </c>
      <c r="D6" s="23" t="str">
        <f>Critères!D5</f>
        <v>Pour chaque image porteuse d'information ayant une alternative textuelle, cette alternative est-elle pertinente (hors cas particuliers) ?</v>
      </c>
      <c r="E6" s="23" t="s">
        <v>155</v>
      </c>
      <c r="F6" s="29" t="s">
        <v>162</v>
      </c>
      <c r="G6" s="23"/>
      <c r="H6" s="23"/>
    </row>
    <row r="7" spans="1:1024" ht="64" x14ac:dyDescent="0.2">
      <c r="A7" s="107"/>
      <c r="B7" s="28" t="str">
        <f>Critères!B6</f>
        <v>RGAA</v>
      </c>
      <c r="C7" s="28" t="str">
        <f>Critères!C6</f>
        <v>1.4</v>
      </c>
      <c r="D7" s="23" t="str">
        <f>Critères!D6</f>
        <v>Pour chaque image utilisée comme CAPTCHA ou comme image-test, ayant une alternative textuelle, cette alternative permet-elle d’identifier la nature et la fonction de l’image ?</v>
      </c>
      <c r="E7" s="23" t="s">
        <v>155</v>
      </c>
      <c r="F7" s="29" t="s">
        <v>162</v>
      </c>
      <c r="G7" s="23"/>
      <c r="H7" s="23"/>
    </row>
    <row r="8" spans="1:1024" ht="48" x14ac:dyDescent="0.2">
      <c r="A8" s="107"/>
      <c r="B8" s="28" t="str">
        <f>Critères!B7</f>
        <v>RGAA</v>
      </c>
      <c r="C8" s="28" t="str">
        <f>Critères!C7</f>
        <v>1.5</v>
      </c>
      <c r="D8" s="23" t="str">
        <f>Critères!D7</f>
        <v>Pour chaque image utilisée comme CAPTCHA, une solution d’accès alternatif au contenu ou à la fonction du CAPTCHA est-elle présente ?</v>
      </c>
      <c r="E8" s="23" t="s">
        <v>155</v>
      </c>
      <c r="F8" s="29" t="s">
        <v>162</v>
      </c>
      <c r="G8" s="43"/>
      <c r="H8" s="23"/>
    </row>
    <row r="9" spans="1:1024" ht="32" x14ac:dyDescent="0.2">
      <c r="A9" s="107"/>
      <c r="B9" s="28" t="str">
        <f>Critères!B8</f>
        <v>RGAA</v>
      </c>
      <c r="C9" s="28" t="str">
        <f>Critères!C8</f>
        <v>1.6</v>
      </c>
      <c r="D9" s="23" t="str">
        <f>Critères!D8</f>
        <v>Chaque image porteuse d’information a-t-elle, si nécessaire, une description détaillée ?</v>
      </c>
      <c r="E9" s="23" t="s">
        <v>155</v>
      </c>
      <c r="F9" s="29" t="s">
        <v>162</v>
      </c>
      <c r="G9" s="23"/>
      <c r="H9" s="23"/>
    </row>
    <row r="10" spans="1:1024" ht="32" x14ac:dyDescent="0.2">
      <c r="A10" s="107"/>
      <c r="B10" s="28" t="str">
        <f>Critères!B9</f>
        <v>RGAA</v>
      </c>
      <c r="C10" s="28" t="str">
        <f>Critères!C9</f>
        <v>1.7</v>
      </c>
      <c r="D10" s="23" t="str">
        <f>Critères!D9</f>
        <v>Pour chaque image porteuse d’information ayant une description détaillée, cette description est-elle pertinente ?</v>
      </c>
      <c r="E10" s="23" t="s">
        <v>155</v>
      </c>
      <c r="F10" s="29" t="s">
        <v>162</v>
      </c>
      <c r="G10" s="23"/>
      <c r="H10" s="23"/>
    </row>
    <row r="11" spans="1:1024" ht="64" x14ac:dyDescent="0.2">
      <c r="A11" s="107"/>
      <c r="B11" s="28" t="str">
        <f>Critères!B10</f>
        <v>RGAA</v>
      </c>
      <c r="C11" s="28" t="str">
        <f>Critères!C10</f>
        <v>1.8</v>
      </c>
      <c r="D11" s="23" t="str">
        <f>Critères!D10</f>
        <v>Chaque image texte porteuse d’information, en l’absence d’un mécanisme de remplacement, doit si possible être remplacée par du texte stylé. Cette règle est-elle respectée (hors cas particuliers) ?</v>
      </c>
      <c r="E11" s="23" t="s">
        <v>155</v>
      </c>
      <c r="F11" s="29" t="s">
        <v>162</v>
      </c>
      <c r="G11" s="23"/>
      <c r="H11" s="23"/>
    </row>
    <row r="12" spans="1:1024" ht="32" x14ac:dyDescent="0.2">
      <c r="A12" s="108"/>
      <c r="B12" s="28" t="str">
        <f>Critères!B11</f>
        <v>RGAA</v>
      </c>
      <c r="C12" s="28" t="str">
        <f>Critères!C11</f>
        <v>1.9</v>
      </c>
      <c r="D12" s="23" t="str">
        <f>Critères!D11</f>
        <v>Chaque légende d’image est-elle, si nécessaire, correctement reliée à l’image correspondante ?</v>
      </c>
      <c r="E12" s="23" t="s">
        <v>155</v>
      </c>
      <c r="F12" s="29" t="s">
        <v>162</v>
      </c>
      <c r="G12" s="23"/>
      <c r="H12" s="23"/>
    </row>
    <row r="13" spans="1:1024" ht="17" x14ac:dyDescent="0.2">
      <c r="A13" s="106" t="str">
        <f>Critères!$A$12</f>
        <v>CADRES</v>
      </c>
      <c r="B13" s="28" t="str">
        <f>Critères!B12</f>
        <v>RGAA</v>
      </c>
      <c r="C13" s="28" t="str">
        <f>Critères!C12</f>
        <v>2.1</v>
      </c>
      <c r="D13" s="23" t="str">
        <f>Critères!D12</f>
        <v>Chaque cadre a-t-il un titre de cadre ?</v>
      </c>
      <c r="E13" s="23" t="s">
        <v>155</v>
      </c>
      <c r="F13" s="29" t="s">
        <v>162</v>
      </c>
      <c r="G13" s="30"/>
      <c r="H13" s="23"/>
    </row>
    <row r="14" spans="1:1024" ht="32" x14ac:dyDescent="0.2">
      <c r="A14" s="108"/>
      <c r="B14" s="28" t="str">
        <f>Critères!B13</f>
        <v>RGAA</v>
      </c>
      <c r="C14" s="28" t="str">
        <f>Critères!C13</f>
        <v>2.2</v>
      </c>
      <c r="D14" s="23" t="str">
        <f>Critères!D13</f>
        <v>Pour chaque cadre ayant un titre de cadre, ce titre de cadre est-il pertinent ?</v>
      </c>
      <c r="E14" s="23" t="s">
        <v>155</v>
      </c>
      <c r="F14" s="29" t="s">
        <v>162</v>
      </c>
      <c r="G14" s="23"/>
      <c r="H14" s="23"/>
    </row>
    <row r="15" spans="1:1024" ht="48" x14ac:dyDescent="0.2">
      <c r="A15" s="106" t="str">
        <f>Critères!$A$14</f>
        <v>COULEURS</v>
      </c>
      <c r="B15" s="28" t="str">
        <f>Critères!B14</f>
        <v>RGAA</v>
      </c>
      <c r="C15" s="28" t="str">
        <f>Critères!C14</f>
        <v>3.1</v>
      </c>
      <c r="D15" s="23" t="str">
        <f>Critères!D14</f>
        <v>Dans chaque page web, l’information ne doit pas être donnée uniquement par la couleur. Cette règle est-elle respectée ?</v>
      </c>
      <c r="E15" s="23" t="s">
        <v>155</v>
      </c>
      <c r="F15" s="29" t="s">
        <v>162</v>
      </c>
      <c r="G15" s="23"/>
      <c r="H15" s="23"/>
    </row>
    <row r="16" spans="1:1024" ht="48" x14ac:dyDescent="0.2">
      <c r="A16" s="107"/>
      <c r="B16" s="28" t="str">
        <f>Critères!B15</f>
        <v>RGAA</v>
      </c>
      <c r="C16" s="28" t="str">
        <f>Critères!C15</f>
        <v>3.2</v>
      </c>
      <c r="D16" s="23" t="str">
        <f>Critères!D15</f>
        <v>Dans chaque page web, le contraste entre la couleur du texte et la couleur de son arrière-plan est-il suffisamment élevé (hors cas particuliers) ?</v>
      </c>
      <c r="E16" s="23" t="s">
        <v>155</v>
      </c>
      <c r="F16" s="29" t="s">
        <v>162</v>
      </c>
      <c r="G16" s="23"/>
      <c r="H16" s="23"/>
    </row>
    <row r="17" spans="1:8" ht="64" x14ac:dyDescent="0.2">
      <c r="A17" s="108"/>
      <c r="B17" s="28" t="str">
        <f>Critères!B16</f>
        <v>RGAA</v>
      </c>
      <c r="C17" s="28" t="str">
        <f>Critères!C16</f>
        <v>3.3</v>
      </c>
      <c r="D17" s="23" t="str">
        <f>Critères!D16</f>
        <v>Dans chaque page web, les couleurs utilisées dans les composants d’interface ou les éléments graphiques porteurs d’informations sont-elles suffisamment contrastées (hors cas particuliers) ?</v>
      </c>
      <c r="E17" s="23" t="s">
        <v>155</v>
      </c>
      <c r="F17" s="29" t="s">
        <v>162</v>
      </c>
      <c r="G17" s="23"/>
      <c r="H17" s="23"/>
    </row>
    <row r="18" spans="1:8" ht="48" x14ac:dyDescent="0.2">
      <c r="A18" s="106" t="str">
        <f>Critères!$A$17</f>
        <v>MULTIMÉDIA</v>
      </c>
      <c r="B18" s="28" t="str">
        <f>Critères!B17</f>
        <v>RGAA</v>
      </c>
      <c r="C18" s="28" t="str">
        <f>Critères!C17</f>
        <v>4.1</v>
      </c>
      <c r="D18" s="23" t="str">
        <f>Critères!D17</f>
        <v>Chaque média temporel pré-enregistré a-t-il, si nécessaire, une transcription textuelle ou une audiodescription (hors cas particuliers) ?</v>
      </c>
      <c r="E18" s="23" t="s">
        <v>155</v>
      </c>
      <c r="F18" s="29" t="s">
        <v>162</v>
      </c>
      <c r="G18" s="23"/>
      <c r="H18" s="23"/>
    </row>
    <row r="19" spans="1:8" ht="64" x14ac:dyDescent="0.2">
      <c r="A19" s="107"/>
      <c r="B19" s="28" t="str">
        <f>Critères!B18</f>
        <v>RGAA</v>
      </c>
      <c r="C19" s="28" t="str">
        <f>Critères!C18</f>
        <v>4.2</v>
      </c>
      <c r="D19" s="23" t="str">
        <f>Critères!D18</f>
        <v>Pour chaque média temporel pré-enregistré ayant une transcription textuelle ou une audiodescription synchronisée, celles-ci sont-elles pertinentes (hors cas particuliers) ?</v>
      </c>
      <c r="E19" s="23" t="s">
        <v>155</v>
      </c>
      <c r="F19" s="29" t="s">
        <v>162</v>
      </c>
      <c r="G19" s="23"/>
      <c r="H19" s="23"/>
    </row>
    <row r="20" spans="1:8" ht="48" x14ac:dyDescent="0.2">
      <c r="A20" s="107"/>
      <c r="B20" s="28" t="str">
        <f>Critères!B19</f>
        <v>RGAA</v>
      </c>
      <c r="C20" s="28" t="str">
        <f>Critères!C19</f>
        <v>4.3</v>
      </c>
      <c r="D20" s="23" t="str">
        <f>Critères!D19</f>
        <v>Chaque média temporel synchronisé pré-enregistré a-t-il, si nécessaire, des sous-titres synchronisés (hors cas particuliers) ?</v>
      </c>
      <c r="E20" s="23" t="s">
        <v>155</v>
      </c>
      <c r="F20" s="29" t="s">
        <v>162</v>
      </c>
      <c r="G20" s="23"/>
      <c r="H20" s="23"/>
    </row>
    <row r="21" spans="1:8" ht="48" x14ac:dyDescent="0.2">
      <c r="A21" s="107"/>
      <c r="B21" s="28" t="str">
        <f>Critères!B20</f>
        <v>RGAA</v>
      </c>
      <c r="C21" s="28" t="str">
        <f>Critères!C20</f>
        <v>4.4</v>
      </c>
      <c r="D21" s="23" t="str">
        <f>Critères!D20</f>
        <v>Pour chaque média temporel synchronisé pré-enregistré ayant des sous-titres synchronisés, ces sous-titres sont-ils pertinents ?</v>
      </c>
      <c r="E21" s="23" t="s">
        <v>155</v>
      </c>
      <c r="F21" s="29" t="s">
        <v>162</v>
      </c>
      <c r="G21" s="23"/>
      <c r="H21" s="23"/>
    </row>
    <row r="22" spans="1:8" ht="32" x14ac:dyDescent="0.2">
      <c r="A22" s="107"/>
      <c r="B22" s="28" t="str">
        <f>Critères!B21</f>
        <v>RGAA</v>
      </c>
      <c r="C22" s="28" t="str">
        <f>Critères!C21</f>
        <v>4.5</v>
      </c>
      <c r="D22" s="23" t="str">
        <f>Critères!D21</f>
        <v>Chaque média temporel pré-enregistré a-t-il, si nécessaire, une audiodescription synchronisée (hors cas particuliers) ?</v>
      </c>
      <c r="E22" s="23" t="s">
        <v>155</v>
      </c>
      <c r="F22" s="29" t="s">
        <v>162</v>
      </c>
      <c r="G22" s="23"/>
      <c r="H22" s="23"/>
    </row>
    <row r="23" spans="1:8" ht="32" x14ac:dyDescent="0.2">
      <c r="A23" s="107"/>
      <c r="B23" s="28" t="str">
        <f>Critères!B22</f>
        <v>RGAA</v>
      </c>
      <c r="C23" s="28" t="str">
        <f>Critères!C22</f>
        <v>4.6</v>
      </c>
      <c r="D23" s="23" t="str">
        <f>Critères!D22</f>
        <v>Pour chaque média temporel pré-enregistré ayant une audiodescription synchronisée, celle-ci est-elle pertinente ?</v>
      </c>
      <c r="E23" s="23" t="s">
        <v>155</v>
      </c>
      <c r="F23" s="29" t="s">
        <v>162</v>
      </c>
      <c r="G23" s="23"/>
      <c r="H23" s="23"/>
    </row>
    <row r="24" spans="1:8" ht="32" x14ac:dyDescent="0.2">
      <c r="A24" s="107"/>
      <c r="B24" s="28" t="str">
        <f>Critères!B23</f>
        <v>RGAA</v>
      </c>
      <c r="C24" s="28" t="str">
        <f>Critères!C23</f>
        <v>4.7</v>
      </c>
      <c r="D24" s="23" t="str">
        <f>Critères!D23</f>
        <v>Chaque média temporel est-il clairement identifiable (hors cas particuliers) ?</v>
      </c>
      <c r="E24" s="23" t="s">
        <v>155</v>
      </c>
      <c r="F24" s="29" t="s">
        <v>162</v>
      </c>
      <c r="G24" s="23"/>
      <c r="H24" s="23"/>
    </row>
    <row r="25" spans="1:8" ht="32" x14ac:dyDescent="0.2">
      <c r="A25" s="107"/>
      <c r="B25" s="28" t="str">
        <f>Critères!B24</f>
        <v>RGAA</v>
      </c>
      <c r="C25" s="28" t="str">
        <f>Critères!C24</f>
        <v>4.8</v>
      </c>
      <c r="D25" s="23" t="str">
        <f>Critères!D24</f>
        <v>Chaque média non temporel a-t-il, si nécessaire, une alternative (hors cas particuliers) ?</v>
      </c>
      <c r="E25" s="23" t="s">
        <v>155</v>
      </c>
      <c r="F25" s="29" t="s">
        <v>162</v>
      </c>
      <c r="G25" s="23"/>
      <c r="H25" s="23"/>
    </row>
    <row r="26" spans="1:8" ht="32" x14ac:dyDescent="0.2">
      <c r="A26" s="107"/>
      <c r="B26" s="28" t="str">
        <f>Critères!B25</f>
        <v>RGAA</v>
      </c>
      <c r="C26" s="28" t="str">
        <f>Critères!C25</f>
        <v>4.9</v>
      </c>
      <c r="D26" s="23" t="str">
        <f>Critères!D25</f>
        <v>Pour chaque média non temporel ayant une alternative, cette alternative est-elle pertinente ?</v>
      </c>
      <c r="E26" s="23" t="s">
        <v>155</v>
      </c>
      <c r="F26" s="29" t="s">
        <v>162</v>
      </c>
      <c r="G26" s="23"/>
      <c r="H26" s="23"/>
    </row>
    <row r="27" spans="1:8" ht="32" x14ac:dyDescent="0.2">
      <c r="A27" s="107"/>
      <c r="B27" s="28" t="str">
        <f>Critères!B26</f>
        <v>RGAA</v>
      </c>
      <c r="C27" s="28" t="str">
        <f>Critères!C26</f>
        <v>4.10</v>
      </c>
      <c r="D27" s="23" t="str">
        <f>Critères!D26</f>
        <v>Chaque son déclenché automatiquement est-il contrôlable par l’utilisateur ?</v>
      </c>
      <c r="E27" s="23" t="s">
        <v>155</v>
      </c>
      <c r="F27" s="29" t="s">
        <v>162</v>
      </c>
      <c r="G27" s="23"/>
      <c r="H27" s="23"/>
    </row>
    <row r="28" spans="1:8" ht="48" x14ac:dyDescent="0.2">
      <c r="A28" s="107"/>
      <c r="B28" s="28" t="str">
        <f>Critères!B27</f>
        <v>RGAA</v>
      </c>
      <c r="C28" s="28" t="str">
        <f>Critères!C27</f>
        <v>4.11</v>
      </c>
      <c r="D28" s="23" t="str">
        <f>Critères!D27</f>
        <v>La consultation de chaque média temporel est-elle, si nécessaire, contrôlable par le clavier et tout dispositif de pointage ?</v>
      </c>
      <c r="E28" s="23" t="s">
        <v>155</v>
      </c>
      <c r="F28" s="29" t="s">
        <v>162</v>
      </c>
      <c r="G28" s="23"/>
      <c r="H28" s="23"/>
    </row>
    <row r="29" spans="1:8" ht="32" x14ac:dyDescent="0.2">
      <c r="A29" s="107"/>
      <c r="B29" s="28" t="str">
        <f>Critères!B28</f>
        <v>RGAA</v>
      </c>
      <c r="C29" s="28" t="str">
        <f>Critères!C28</f>
        <v>4.12</v>
      </c>
      <c r="D29" s="23" t="str">
        <f>Critères!D28</f>
        <v>La consultation de chaque média non temporel est-elle contrôlable par le clavier et tout dispositif de pointage ?</v>
      </c>
      <c r="E29" s="23" t="s">
        <v>155</v>
      </c>
      <c r="F29" s="29" t="s">
        <v>162</v>
      </c>
      <c r="G29" s="23"/>
      <c r="H29" s="23"/>
    </row>
    <row r="30" spans="1:8" ht="32" x14ac:dyDescent="0.2">
      <c r="A30" s="107"/>
      <c r="B30" s="28" t="str">
        <f>Critères!B29</f>
        <v>RGAA</v>
      </c>
      <c r="C30" s="28" t="str">
        <f>Critères!C29</f>
        <v>4.13</v>
      </c>
      <c r="D30" s="23" t="str">
        <f>Critères!D29</f>
        <v>Chaque média temporel et non temporel est-il compatible avec les technologies d’assistance (hors cas particuliers) ?</v>
      </c>
      <c r="E30" s="23" t="s">
        <v>155</v>
      </c>
      <c r="F30" s="29" t="s">
        <v>162</v>
      </c>
      <c r="G30" s="23"/>
      <c r="H30" s="23"/>
    </row>
    <row r="31" spans="1:8" ht="80" x14ac:dyDescent="0.2">
      <c r="A31" s="107"/>
      <c r="B31" s="28" t="str">
        <f>Critères!B30</f>
        <v>-</v>
      </c>
      <c r="C31" s="28" t="str">
        <f>Critères!C30</f>
        <v>4.14</v>
      </c>
      <c r="D31" s="23" t="str">
        <f>Critères!D30</f>
        <v xml:space="preserve">Pour chaque média temporel qui dispose d’une piste de sous-titres synchronisés ou d’une audiodescription , les fonctionnalités de contrôle de ces alternatives sont-elles présentées au même niveau que les fonctionnalités principales  ? </v>
      </c>
      <c r="E31" s="23" t="s">
        <v>155</v>
      </c>
      <c r="F31" s="29" t="s">
        <v>162</v>
      </c>
      <c r="G31" s="23"/>
      <c r="H31" s="23"/>
    </row>
    <row r="32" spans="1:8" ht="64" x14ac:dyDescent="0.2">
      <c r="A32" s="107"/>
      <c r="B32" s="28" t="str">
        <f>Critères!B31</f>
        <v>-</v>
      </c>
      <c r="C32" s="28" t="str">
        <f>Critères!C31</f>
        <v>4.15</v>
      </c>
      <c r="D32" s="23" t="str">
        <f>Critères!D31</f>
        <v>Pour chaque fonctionnalité qui transmet, convertit ou enregistre un média temporel synchronisé pré-enregistré qui possède une piste de sous-titres, à l’issue du processus, les sous-titres sont-ils correctement conservés ?</v>
      </c>
      <c r="E32" s="23" t="s">
        <v>155</v>
      </c>
      <c r="F32" s="29" t="s">
        <v>162</v>
      </c>
      <c r="G32" s="23"/>
      <c r="H32" s="23"/>
    </row>
    <row r="33" spans="1:9" ht="64" x14ac:dyDescent="0.2">
      <c r="A33" s="107"/>
      <c r="B33" s="28" t="str">
        <f>Critères!B32</f>
        <v>-</v>
      </c>
      <c r="C33" s="28" t="str">
        <f>Critères!C32</f>
        <v>4.16</v>
      </c>
      <c r="D33" s="23" t="str">
        <f>Critères!D32</f>
        <v>Pour chaque fonctionnalité qui transmet, convertit ou enregistre un média temporel pré-enregistré avec une audiodescription synchronisée, à l’issue du processus, l’audiodescription est-elle correctement conservée ?</v>
      </c>
      <c r="E33" s="23" t="s">
        <v>155</v>
      </c>
      <c r="F33" s="29" t="s">
        <v>162</v>
      </c>
      <c r="G33" s="23"/>
      <c r="H33" s="23"/>
    </row>
    <row r="34" spans="1:9" ht="48" x14ac:dyDescent="0.2">
      <c r="A34" s="107"/>
      <c r="B34" s="28" t="str">
        <f>Critères!B33</f>
        <v>-</v>
      </c>
      <c r="C34" s="28" t="str">
        <f>Critères!C33</f>
        <v>4.17</v>
      </c>
      <c r="D34" s="23" t="str">
        <f>Critères!D33</f>
        <v>Pour chaque média temporel pré-enregistré, la présentation des sous-titres est-elle contrôlable par l’utilisateur (hors cas particuliers) ?</v>
      </c>
      <c r="E34" s="23" t="s">
        <v>155</v>
      </c>
      <c r="F34" s="29" t="s">
        <v>162</v>
      </c>
      <c r="G34" s="23"/>
      <c r="H34" s="23"/>
    </row>
    <row r="35" spans="1:9" ht="48" x14ac:dyDescent="0.2">
      <c r="A35" s="108"/>
      <c r="B35" s="28" t="str">
        <f>Critères!B34</f>
        <v>-</v>
      </c>
      <c r="C35" s="28" t="str">
        <f>Critères!C34</f>
        <v>4.18</v>
      </c>
      <c r="D35" s="23" t="str">
        <f>Critères!D34</f>
        <v>Pour chaque média temporel synchronisé pré-enregistré qui possède des sous-titres de traduction synchronisés, ceux-ci peuvent-ils être vocalisés (hors cas particuliers) ?</v>
      </c>
      <c r="E35" s="23" t="s">
        <v>155</v>
      </c>
      <c r="F35" s="29" t="s">
        <v>162</v>
      </c>
      <c r="G35" s="23"/>
      <c r="H35" s="23"/>
    </row>
    <row r="36" spans="1:9" ht="17" x14ac:dyDescent="0.2">
      <c r="A36" s="106" t="str">
        <f>Critères!$A$35</f>
        <v>TABLEAUX</v>
      </c>
      <c r="B36" s="28" t="str">
        <f>Critères!B35</f>
        <v>RGAA</v>
      </c>
      <c r="C36" s="28" t="str">
        <f>Critères!C35</f>
        <v>5.1</v>
      </c>
      <c r="D36" s="23" t="str">
        <f>Critères!D35</f>
        <v>Chaque tableau de données complexe a-t-il un résumé ?</v>
      </c>
      <c r="E36" s="23" t="s">
        <v>155</v>
      </c>
      <c r="F36" s="29" t="s">
        <v>162</v>
      </c>
      <c r="G36" s="23"/>
      <c r="H36" s="23"/>
    </row>
    <row r="37" spans="1:9" ht="32" x14ac:dyDescent="0.2">
      <c r="A37" s="107"/>
      <c r="B37" s="28" t="str">
        <f>Critères!B36</f>
        <v>RGAA</v>
      </c>
      <c r="C37" s="28" t="str">
        <f>Critères!C36</f>
        <v>5.2</v>
      </c>
      <c r="D37" s="23" t="str">
        <f>Critères!D36</f>
        <v>Pour chaque tableau de données complexe ayant un résumé, celui-ci est-il pertinent ?</v>
      </c>
      <c r="E37" s="23" t="s">
        <v>155</v>
      </c>
      <c r="F37" s="29" t="s">
        <v>162</v>
      </c>
      <c r="G37" s="23"/>
      <c r="H37" s="23"/>
    </row>
    <row r="38" spans="1:9" ht="32" x14ac:dyDescent="0.2">
      <c r="A38" s="107"/>
      <c r="B38" s="28" t="str">
        <f>Critères!B37</f>
        <v>RGAA</v>
      </c>
      <c r="C38" s="28" t="str">
        <f>Critères!C37</f>
        <v>5.3</v>
      </c>
      <c r="D38" s="23" t="str">
        <f>Critères!D37</f>
        <v>Pour chaque tableau de mise en forme, le contenu linéarisé reste-t-il compréhensible ?</v>
      </c>
      <c r="E38" s="23" t="s">
        <v>155</v>
      </c>
      <c r="F38" s="29" t="s">
        <v>162</v>
      </c>
      <c r="G38" s="23"/>
      <c r="H38" s="23"/>
    </row>
    <row r="39" spans="1:9" ht="32" x14ac:dyDescent="0.2">
      <c r="A39" s="107"/>
      <c r="B39" s="28" t="str">
        <f>Critères!B38</f>
        <v>RGAA</v>
      </c>
      <c r="C39" s="28" t="str">
        <f>Critères!C38</f>
        <v>5.4</v>
      </c>
      <c r="D39" s="23" t="str">
        <f>Critères!D38</f>
        <v>Pour chaque tableau de données ayant un titre, le titre est-il correctement associé au tableau de données ?</v>
      </c>
      <c r="E39" s="23" t="s">
        <v>155</v>
      </c>
      <c r="F39" s="29" t="s">
        <v>162</v>
      </c>
      <c r="G39" s="23"/>
      <c r="H39" s="23"/>
    </row>
    <row r="40" spans="1:9" ht="32" x14ac:dyDescent="0.2">
      <c r="A40" s="107"/>
      <c r="B40" s="28" t="str">
        <f>Critères!B39</f>
        <v>RGAA</v>
      </c>
      <c r="C40" s="28" t="str">
        <f>Critères!C39</f>
        <v>5.5</v>
      </c>
      <c r="D40" s="23" t="str">
        <f>Critères!D39</f>
        <v>Pour chaque tableau de données ayant un titre, celui-ci est-il pertinent ?</v>
      </c>
      <c r="E40" s="23" t="s">
        <v>155</v>
      </c>
      <c r="F40" s="29" t="s">
        <v>162</v>
      </c>
      <c r="G40" s="31"/>
      <c r="H40" s="23"/>
    </row>
    <row r="41" spans="1:9" ht="48" x14ac:dyDescent="0.2">
      <c r="A41" s="107"/>
      <c r="B41" s="28" t="str">
        <f>Critères!B40</f>
        <v>RGAA</v>
      </c>
      <c r="C41" s="28" t="str">
        <f>Critères!C40</f>
        <v>5.6</v>
      </c>
      <c r="D41" s="23" t="str">
        <f>Critères!D40</f>
        <v>Pour chaque tableau de données, chaque en-tête de colonnes et chaque en-tête de lignes sont-ils correctement déclarés ?</v>
      </c>
      <c r="E41" s="23" t="s">
        <v>155</v>
      </c>
      <c r="F41" s="29" t="s">
        <v>162</v>
      </c>
      <c r="G41" s="23"/>
      <c r="H41" s="23"/>
    </row>
    <row r="42" spans="1:9" ht="48" x14ac:dyDescent="0.2">
      <c r="A42" s="107"/>
      <c r="B42" s="28" t="str">
        <f>Critères!B41</f>
        <v>RGAA</v>
      </c>
      <c r="C42" s="28" t="str">
        <f>Critères!C41</f>
        <v>5.7</v>
      </c>
      <c r="D42" s="23" t="str">
        <f>Critères!D41</f>
        <v>Pour chaque tableau de données, la technique appropriée permettant d’associer chaque cellule avec ses en-têtes est-elle utilisée (hors cas particuliers) ?</v>
      </c>
      <c r="E42" s="23" t="s">
        <v>155</v>
      </c>
      <c r="F42" s="29" t="s">
        <v>162</v>
      </c>
      <c r="G42" s="23"/>
      <c r="H42" s="23"/>
    </row>
    <row r="43" spans="1:9" ht="48" x14ac:dyDescent="0.2">
      <c r="A43" s="108"/>
      <c r="B43" s="28" t="str">
        <f>Critères!B42</f>
        <v>RGAA</v>
      </c>
      <c r="C43" s="28" t="str">
        <f>Critères!C42</f>
        <v>5.8</v>
      </c>
      <c r="D43" s="23" t="str">
        <f>Critères!D42</f>
        <v>Chaque tableau de mise en forme ne doit pas utiliser d’éléments propres aux tableaux de données. Cette règle est-elle respectée ?</v>
      </c>
      <c r="E43" s="23" t="s">
        <v>155</v>
      </c>
      <c r="F43" s="29" t="s">
        <v>162</v>
      </c>
      <c r="G43" s="23"/>
      <c r="H43" s="23"/>
    </row>
    <row r="44" spans="1:9" ht="17" x14ac:dyDescent="0.2">
      <c r="A44" s="106" t="str">
        <f>Critères!$A$43</f>
        <v>LIENS</v>
      </c>
      <c r="B44" s="28" t="str">
        <f>Critères!B43</f>
        <v>RGAA</v>
      </c>
      <c r="C44" s="28" t="str">
        <f>Critères!C43</f>
        <v>6.1</v>
      </c>
      <c r="D44" s="23" t="str">
        <f>Critères!D43</f>
        <v>Chaque lien est-il explicite (hors cas particuliers) ?</v>
      </c>
      <c r="E44" s="23" t="s">
        <v>155</v>
      </c>
      <c r="F44" s="29" t="s">
        <v>162</v>
      </c>
      <c r="G44" s="23"/>
      <c r="H44" s="23"/>
    </row>
    <row r="45" spans="1:9" ht="17" x14ac:dyDescent="0.2">
      <c r="A45" s="108"/>
      <c r="B45" s="28" t="str">
        <f>Critères!B44</f>
        <v>RGAA</v>
      </c>
      <c r="C45" s="28" t="str">
        <f>Critères!C44</f>
        <v>6.2</v>
      </c>
      <c r="D45" s="23" t="str">
        <f>Critères!D44</f>
        <v>Dans chaque page web, chaque lien a-t-il un intitulé ?</v>
      </c>
      <c r="E45" s="23" t="s">
        <v>155</v>
      </c>
      <c r="F45" s="29" t="s">
        <v>162</v>
      </c>
      <c r="G45" s="23"/>
      <c r="H45" s="23"/>
    </row>
    <row r="46" spans="1:9" ht="32" x14ac:dyDescent="0.2">
      <c r="A46" s="106" t="str">
        <f>Critères!$A$45</f>
        <v>SCRIPTS</v>
      </c>
      <c r="B46" s="28" t="str">
        <f>Critères!B45</f>
        <v>RGAA</v>
      </c>
      <c r="C46" s="28" t="str">
        <f>Critères!C45</f>
        <v>7.1</v>
      </c>
      <c r="D46" s="23" t="str">
        <f>Critères!D45</f>
        <v>Chaque script est-il, si nécessaire, compatible avec les technologies d’assistance ?</v>
      </c>
      <c r="E46" s="23" t="s">
        <v>155</v>
      </c>
      <c r="F46" s="29" t="s">
        <v>162</v>
      </c>
      <c r="G46" s="23"/>
      <c r="H46" s="23"/>
    </row>
    <row r="47" spans="1:9" ht="32" x14ac:dyDescent="0.2">
      <c r="A47" s="107"/>
      <c r="B47" s="28" t="str">
        <f>Critères!B46</f>
        <v>RGAA</v>
      </c>
      <c r="C47" s="28" t="str">
        <f>Critères!C46</f>
        <v>7.2</v>
      </c>
      <c r="D47" s="23" t="str">
        <f>Critères!D46</f>
        <v>Pour chaque script ayant une alternative, cette alternative est-elle pertinente ?</v>
      </c>
      <c r="E47" s="23" t="s">
        <v>155</v>
      </c>
      <c r="F47" s="29" t="s">
        <v>162</v>
      </c>
      <c r="G47" s="23"/>
      <c r="H47" s="23"/>
      <c r="I47" s="37"/>
    </row>
    <row r="48" spans="1:9" ht="32" x14ac:dyDescent="0.2">
      <c r="A48" s="107"/>
      <c r="B48" s="28" t="str">
        <f>Critères!B47</f>
        <v>RGAA</v>
      </c>
      <c r="C48" s="28" t="str">
        <f>Critères!C47</f>
        <v>7.3</v>
      </c>
      <c r="D48" s="23" t="str">
        <f>Critères!D47</f>
        <v>Chaque script est-il contrôlable par le clavier et par tout dispositif de pointage (hors cas particuliers) ?</v>
      </c>
      <c r="E48" s="23" t="s">
        <v>155</v>
      </c>
      <c r="F48" s="29" t="s">
        <v>162</v>
      </c>
      <c r="G48" s="23"/>
      <c r="H48" s="23"/>
    </row>
    <row r="49" spans="1:8" ht="32" x14ac:dyDescent="0.2">
      <c r="A49" s="107"/>
      <c r="B49" s="28" t="str">
        <f>Critères!B48</f>
        <v>RGAA</v>
      </c>
      <c r="C49" s="28" t="str">
        <f>Critères!C48</f>
        <v>7.4</v>
      </c>
      <c r="D49" s="23" t="str">
        <f>Critères!D48</f>
        <v>Pour chaque script qui initie un changement de contexte, l’utilisateur est-il averti ou en a-t-il le contrôle ?</v>
      </c>
      <c r="E49" s="23" t="s">
        <v>155</v>
      </c>
      <c r="F49" s="29" t="s">
        <v>162</v>
      </c>
      <c r="G49" s="23"/>
      <c r="H49" s="23"/>
    </row>
    <row r="50" spans="1:8" ht="32" x14ac:dyDescent="0.2">
      <c r="A50" s="108"/>
      <c r="B50" s="28" t="str">
        <f>Critères!B49</f>
        <v>RGAA</v>
      </c>
      <c r="C50" s="28" t="str">
        <f>Critères!C49</f>
        <v>7.5</v>
      </c>
      <c r="D50" s="23" t="str">
        <f>Critères!D49</f>
        <v>Dans chaque page web, les messages de statut sont-ils correctement restitués par les technologies d’assistance ?</v>
      </c>
      <c r="E50" s="23" t="s">
        <v>155</v>
      </c>
      <c r="F50" s="29" t="s">
        <v>162</v>
      </c>
      <c r="G50" s="23"/>
      <c r="H50" s="23"/>
    </row>
    <row r="51" spans="1:8" ht="17" x14ac:dyDescent="0.2">
      <c r="A51" s="106" t="str">
        <f>Critères!$A$50</f>
        <v>ÉLÉMENTS OBLIGATOIRES</v>
      </c>
      <c r="B51" s="28" t="str">
        <f>Critères!B50</f>
        <v>RGAA</v>
      </c>
      <c r="C51" s="28" t="str">
        <f>Critères!C50</f>
        <v>8.1</v>
      </c>
      <c r="D51" s="23" t="str">
        <f>Critères!D50</f>
        <v>Chaque page web est-elle définie par un type de document ?</v>
      </c>
      <c r="E51" s="23" t="s">
        <v>155</v>
      </c>
      <c r="F51" s="29" t="s">
        <v>162</v>
      </c>
      <c r="G51" s="23"/>
      <c r="H51" s="23"/>
    </row>
    <row r="52" spans="1:8" ht="32" x14ac:dyDescent="0.2">
      <c r="A52" s="107"/>
      <c r="B52" s="28" t="str">
        <f>Critères!B51</f>
        <v>RGAA</v>
      </c>
      <c r="C52" s="28" t="str">
        <f>Critères!C51</f>
        <v>8.2</v>
      </c>
      <c r="D52" s="23" t="str">
        <f>Critères!D51</f>
        <v>Pour chaque page web, le code source généré est-il valide selon le type de document spécifié (hors cas particuliers) ?</v>
      </c>
      <c r="E52" s="23" t="s">
        <v>155</v>
      </c>
      <c r="F52" s="29" t="s">
        <v>162</v>
      </c>
      <c r="G52" s="23"/>
      <c r="H52" s="23"/>
    </row>
    <row r="53" spans="1:8" ht="32" x14ac:dyDescent="0.2">
      <c r="A53" s="107"/>
      <c r="B53" s="28" t="str">
        <f>Critères!B52</f>
        <v>RGAA</v>
      </c>
      <c r="C53" s="28" t="str">
        <f>Critères!C52</f>
        <v>8.3</v>
      </c>
      <c r="D53" s="23" t="str">
        <f>Critères!D52</f>
        <v>Dans chaque page web, la langue par défaut est-elle présente ?</v>
      </c>
      <c r="E53" s="23" t="s">
        <v>155</v>
      </c>
      <c r="F53" s="29" t="s">
        <v>162</v>
      </c>
      <c r="G53" s="23"/>
      <c r="H53" s="23"/>
    </row>
    <row r="54" spans="1:8" ht="32" x14ac:dyDescent="0.2">
      <c r="A54" s="107"/>
      <c r="B54" s="28" t="str">
        <f>Critères!B53</f>
        <v>RGAA</v>
      </c>
      <c r="C54" s="28" t="str">
        <f>Critères!C53</f>
        <v>8.4</v>
      </c>
      <c r="D54" s="23" t="str">
        <f>Critères!D53</f>
        <v>Pour chaque page web ayant une langue par défaut, le code de langue est-il pertinent ?</v>
      </c>
      <c r="E54" s="23" t="s">
        <v>155</v>
      </c>
      <c r="F54" s="29" t="s">
        <v>162</v>
      </c>
      <c r="G54" s="23"/>
      <c r="H54" s="23"/>
    </row>
    <row r="55" spans="1:8" ht="17" x14ac:dyDescent="0.2">
      <c r="A55" s="107"/>
      <c r="B55" s="28" t="str">
        <f>Critères!B54</f>
        <v>RGAA</v>
      </c>
      <c r="C55" s="28" t="str">
        <f>Critères!C54</f>
        <v>8.5</v>
      </c>
      <c r="D55" s="23" t="str">
        <f>Critères!D54</f>
        <v>Chaque page web a-t-elle un titre de page ?</v>
      </c>
      <c r="E55" s="23" t="s">
        <v>155</v>
      </c>
      <c r="F55" s="29" t="s">
        <v>162</v>
      </c>
      <c r="G55" s="23"/>
      <c r="H55" s="23"/>
    </row>
    <row r="56" spans="1:8" ht="32" x14ac:dyDescent="0.2">
      <c r="A56" s="107"/>
      <c r="B56" s="28" t="str">
        <f>Critères!B55</f>
        <v>RGAA</v>
      </c>
      <c r="C56" s="28" t="str">
        <f>Critères!C55</f>
        <v>8.6</v>
      </c>
      <c r="D56" s="23" t="str">
        <f>Critères!D55</f>
        <v>Pour chaque page web ayant un titre de page, ce titre est-il pertinent ?</v>
      </c>
      <c r="E56" s="23" t="s">
        <v>155</v>
      </c>
      <c r="F56" s="29" t="s">
        <v>162</v>
      </c>
      <c r="G56" s="23"/>
      <c r="H56" s="23"/>
    </row>
    <row r="57" spans="1:8" ht="32" x14ac:dyDescent="0.2">
      <c r="A57" s="107"/>
      <c r="B57" s="28" t="str">
        <f>Critères!B56</f>
        <v>RGAA</v>
      </c>
      <c r="C57" s="28" t="str">
        <f>Critères!C56</f>
        <v>8.7</v>
      </c>
      <c r="D57" s="23" t="str">
        <f>Critères!D56</f>
        <v>Dans chaque page web, chaque changement de langue est-il indiqué dans le code source (hors cas particuliers) ?</v>
      </c>
      <c r="E57" s="23" t="s">
        <v>155</v>
      </c>
      <c r="F57" s="29" t="s">
        <v>162</v>
      </c>
      <c r="G57" s="23"/>
      <c r="H57" s="23"/>
    </row>
    <row r="58" spans="1:8" ht="32" x14ac:dyDescent="0.2">
      <c r="A58" s="107"/>
      <c r="B58" s="28" t="str">
        <f>Critères!B57</f>
        <v>RGAA</v>
      </c>
      <c r="C58" s="28" t="str">
        <f>Critères!C57</f>
        <v>8.8</v>
      </c>
      <c r="D58" s="23" t="str">
        <f>Critères!D57</f>
        <v>Dans chaque page web, le code de langue de chaque changement de langue est-il valide et pertinent ?</v>
      </c>
      <c r="E58" s="23" t="s">
        <v>155</v>
      </c>
      <c r="F58" s="29" t="s">
        <v>162</v>
      </c>
      <c r="G58" s="23"/>
      <c r="H58" s="23"/>
    </row>
    <row r="59" spans="1:8" ht="48" x14ac:dyDescent="0.2">
      <c r="A59" s="107"/>
      <c r="B59" s="28" t="str">
        <f>Critères!B58</f>
        <v>RGAA</v>
      </c>
      <c r="C59" s="28" t="str">
        <f>Critères!C58</f>
        <v>8.9</v>
      </c>
      <c r="D59" s="23" t="str">
        <f>Critères!D58</f>
        <v>Dans chaque page web, les balises ne doivent pas être utilisées uniquement à des fins de présentation. Cette règle est-elle respectée ?</v>
      </c>
      <c r="E59" s="23" t="s">
        <v>155</v>
      </c>
      <c r="F59" s="29" t="s">
        <v>162</v>
      </c>
      <c r="G59" s="23"/>
      <c r="H59" s="23"/>
    </row>
    <row r="60" spans="1:8" ht="32" x14ac:dyDescent="0.2">
      <c r="A60" s="108"/>
      <c r="B60" s="28" t="str">
        <f>Critères!B59</f>
        <v>RGAA</v>
      </c>
      <c r="C60" s="28" t="str">
        <f>Critères!C59</f>
        <v>8.10</v>
      </c>
      <c r="D60" s="23" t="str">
        <f>Critères!D59</f>
        <v>Dans chaque page web, les changements du sens de lecture sont-ils signalés ?</v>
      </c>
      <c r="E60" s="23" t="s">
        <v>155</v>
      </c>
      <c r="F60" s="29" t="s">
        <v>162</v>
      </c>
      <c r="G60" s="23"/>
      <c r="H60" s="23"/>
    </row>
    <row r="61" spans="1:8" ht="32" x14ac:dyDescent="0.2">
      <c r="A61" s="106" t="str">
        <f>Critères!$A$60</f>
        <v>STRUCTURATION</v>
      </c>
      <c r="B61" s="28" t="str">
        <f>Critères!B60</f>
        <v>RGAA</v>
      </c>
      <c r="C61" s="28" t="str">
        <f>Critères!C60</f>
        <v>9.1</v>
      </c>
      <c r="D61" s="23" t="str">
        <f>Critères!D60</f>
        <v>Dans chaque page web, l’information est-elle structurée par l’utilisation appropriée de titres ?</v>
      </c>
      <c r="E61" s="23" t="s">
        <v>155</v>
      </c>
      <c r="F61" s="29" t="s">
        <v>162</v>
      </c>
      <c r="G61" s="23"/>
      <c r="H61" s="23"/>
    </row>
    <row r="62" spans="1:8" ht="32" x14ac:dyDescent="0.2">
      <c r="A62" s="107"/>
      <c r="B62" s="28" t="str">
        <f>Critères!B61</f>
        <v>RGAA</v>
      </c>
      <c r="C62" s="28" t="str">
        <f>Critères!C61</f>
        <v>9.2</v>
      </c>
      <c r="D62" s="23" t="str">
        <f>Critères!D61</f>
        <v>Dans chaque page web, la structure du document est-elle cohérente (hors cas particuliers) ?</v>
      </c>
      <c r="E62" s="23" t="s">
        <v>155</v>
      </c>
      <c r="F62" s="29" t="s">
        <v>162</v>
      </c>
      <c r="G62" s="23"/>
      <c r="H62" s="23"/>
    </row>
    <row r="63" spans="1:8" ht="32" x14ac:dyDescent="0.2">
      <c r="A63" s="107"/>
      <c r="B63" s="28" t="str">
        <f>Critères!B62</f>
        <v>RGAA</v>
      </c>
      <c r="C63" s="28" t="str">
        <f>Critères!C62</f>
        <v>9.3</v>
      </c>
      <c r="D63" s="23" t="str">
        <f>Critères!D62</f>
        <v>Dans chaque page web, chaque liste est-elle correctement structurée ?</v>
      </c>
      <c r="E63" s="23" t="s">
        <v>155</v>
      </c>
      <c r="F63" s="29" t="s">
        <v>162</v>
      </c>
      <c r="G63" s="23"/>
      <c r="H63" s="23"/>
    </row>
    <row r="64" spans="1:8" ht="32" x14ac:dyDescent="0.2">
      <c r="A64" s="108"/>
      <c r="B64" s="28" t="str">
        <f>Critères!B63</f>
        <v>RGAA</v>
      </c>
      <c r="C64" s="28" t="str">
        <f>Critères!C63</f>
        <v>9.4</v>
      </c>
      <c r="D64" s="23" t="str">
        <f>Critères!D63</f>
        <v>Dans chaque page web, chaque citation est-elle correctement indiquée ?</v>
      </c>
      <c r="E64" s="23" t="s">
        <v>155</v>
      </c>
      <c r="F64" s="29" t="s">
        <v>162</v>
      </c>
      <c r="G64" s="23"/>
      <c r="H64" s="23"/>
    </row>
    <row r="65" spans="1:8" ht="32" x14ac:dyDescent="0.2">
      <c r="A65" s="106" t="str">
        <f>Critères!$A$64</f>
        <v>PRÉSENTATION</v>
      </c>
      <c r="B65" s="28" t="str">
        <f>Critères!B64</f>
        <v>RGAA</v>
      </c>
      <c r="C65" s="28" t="str">
        <f>Critères!C64</f>
        <v>10.1</v>
      </c>
      <c r="D65" s="23" t="str">
        <f>Critères!D64</f>
        <v>Dans le site web, des feuilles de styles sont-elles utilisées pour contrôler la présentation de l’information ?</v>
      </c>
      <c r="E65" s="23" t="s">
        <v>155</v>
      </c>
      <c r="F65" s="29" t="s">
        <v>162</v>
      </c>
      <c r="G65" s="23"/>
      <c r="H65" s="23"/>
    </row>
    <row r="66" spans="1:8" ht="48" x14ac:dyDescent="0.2">
      <c r="A66" s="107"/>
      <c r="B66" s="28" t="str">
        <f>Critères!B65</f>
        <v>RGAA</v>
      </c>
      <c r="C66" s="28" t="str">
        <f>Critères!C65</f>
        <v>10.2</v>
      </c>
      <c r="D66" s="23" t="str">
        <f>Critères!D65</f>
        <v>Dans chaque page web, le contenu visible porteur d’information reste-t-il présent lorsque les feuilles de styles sont désactivées ?</v>
      </c>
      <c r="E66" s="23" t="s">
        <v>155</v>
      </c>
      <c r="F66" s="29" t="s">
        <v>162</v>
      </c>
      <c r="G66" s="23"/>
      <c r="H66" s="23"/>
    </row>
    <row r="67" spans="1:8" ht="48" x14ac:dyDescent="0.2">
      <c r="A67" s="107"/>
      <c r="B67" s="28" t="str">
        <f>Critères!B66</f>
        <v>RGAA</v>
      </c>
      <c r="C67" s="28" t="str">
        <f>Critères!C66</f>
        <v>10.3</v>
      </c>
      <c r="D67" s="23" t="str">
        <f>Critères!D66</f>
        <v>Dans chaque page web, l’information reste-t-elle compréhensible lorsque les feuilles de styles sont désactivées ?</v>
      </c>
      <c r="E67" s="23" t="s">
        <v>155</v>
      </c>
      <c r="F67" s="29" t="s">
        <v>162</v>
      </c>
      <c r="G67" s="23"/>
      <c r="H67" s="23"/>
    </row>
    <row r="68" spans="1:8" ht="48" x14ac:dyDescent="0.2">
      <c r="A68" s="107"/>
      <c r="B68" s="28" t="str">
        <f>Critères!B67</f>
        <v>RGAA</v>
      </c>
      <c r="C68" s="28" t="str">
        <f>Critères!C67</f>
        <v>10.4</v>
      </c>
      <c r="D68" s="23" t="str">
        <f>Critères!D67</f>
        <v>Dans chaque page web, le texte reste-t-il lisible lorsque la taille des caractères est augmentée jusqu’à 200%, au moins (hors cas particuliers) ?</v>
      </c>
      <c r="E68" s="23" t="s">
        <v>155</v>
      </c>
      <c r="F68" s="29" t="s">
        <v>162</v>
      </c>
      <c r="G68" s="23"/>
      <c r="H68" s="23"/>
    </row>
    <row r="69" spans="1:8" ht="48" x14ac:dyDescent="0.2">
      <c r="A69" s="107"/>
      <c r="B69" s="28" t="str">
        <f>Critères!B68</f>
        <v>RGAA</v>
      </c>
      <c r="C69" s="28" t="str">
        <f>Critères!C68</f>
        <v>10.5</v>
      </c>
      <c r="D69" s="23" t="str">
        <f>Critères!D68</f>
        <v>Dans chaque page web, les déclarations CSS de couleurs de fond d’élément et de police sont-elles correctement utilisées ?</v>
      </c>
      <c r="E69" s="23" t="s">
        <v>155</v>
      </c>
      <c r="F69" s="29" t="s">
        <v>162</v>
      </c>
      <c r="G69" s="23"/>
      <c r="H69" s="23"/>
    </row>
    <row r="70" spans="1:8" ht="32" x14ac:dyDescent="0.2">
      <c r="A70" s="107"/>
      <c r="B70" s="28" t="str">
        <f>Critères!B69</f>
        <v>RGAA</v>
      </c>
      <c r="C70" s="28" t="str">
        <f>Critères!C69</f>
        <v>10.6</v>
      </c>
      <c r="D70" s="23" t="str">
        <f>Critères!D69</f>
        <v>Dans chaque page web, chaque lien dont la nature n’est pas évidente est-il visible par rapport au texte environnant ?</v>
      </c>
      <c r="E70" s="23" t="s">
        <v>155</v>
      </c>
      <c r="F70" s="29" t="s">
        <v>162</v>
      </c>
      <c r="G70" s="23"/>
      <c r="H70" s="23"/>
    </row>
    <row r="71" spans="1:8" ht="32" x14ac:dyDescent="0.2">
      <c r="A71" s="107"/>
      <c r="B71" s="28" t="str">
        <f>Critères!B70</f>
        <v>RGAA</v>
      </c>
      <c r="C71" s="28" t="str">
        <f>Critères!C70</f>
        <v>10.7</v>
      </c>
      <c r="D71" s="23" t="str">
        <f>Critères!D70</f>
        <v>Dans chaque page web, pour chaque élément recevant le focus, la prise de focus est-elle visible ?</v>
      </c>
      <c r="E71" s="23" t="s">
        <v>155</v>
      </c>
      <c r="F71" s="29" t="s">
        <v>162</v>
      </c>
      <c r="G71" s="23"/>
      <c r="H71" s="23"/>
    </row>
    <row r="72" spans="1:8" ht="32" x14ac:dyDescent="0.2">
      <c r="A72" s="107"/>
      <c r="B72" s="28" t="str">
        <f>Critères!B71</f>
        <v>RGAA</v>
      </c>
      <c r="C72" s="28" t="str">
        <f>Critères!C71</f>
        <v>10.8</v>
      </c>
      <c r="D72" s="23" t="str">
        <f>Critères!D71</f>
        <v>Pour chaque page web, les contenus cachés ont-ils vocation à être ignorés par les technologies d’assistance ?</v>
      </c>
      <c r="E72" s="23" t="s">
        <v>155</v>
      </c>
      <c r="F72" s="29" t="s">
        <v>162</v>
      </c>
      <c r="G72" s="23"/>
      <c r="H72" s="23"/>
    </row>
    <row r="73" spans="1:8" ht="48" x14ac:dyDescent="0.2">
      <c r="A73" s="107"/>
      <c r="B73" s="28" t="str">
        <f>Critères!B72</f>
        <v>RGAA</v>
      </c>
      <c r="C73" s="28" t="str">
        <f>Critères!C72</f>
        <v>10.9</v>
      </c>
      <c r="D73" s="23" t="str">
        <f>Critères!D72</f>
        <v>Dans chaque page web, l’information ne doit pas être donnée uniquement par la forme, taille ou position. Cette règle est-elle respectée ?</v>
      </c>
      <c r="E73" s="23" t="s">
        <v>155</v>
      </c>
      <c r="F73" s="29" t="s">
        <v>162</v>
      </c>
      <c r="G73" s="23"/>
      <c r="H73" s="23"/>
    </row>
    <row r="74" spans="1:8" ht="48" x14ac:dyDescent="0.2">
      <c r="A74" s="107"/>
      <c r="B74" s="28" t="str">
        <f>Critères!B73</f>
        <v>RGAA</v>
      </c>
      <c r="C74" s="28" t="str">
        <f>Critères!C73</f>
        <v>10.10</v>
      </c>
      <c r="D74" s="23" t="str">
        <f>Critères!D73</f>
        <v>Dans chaque page web, l’information ne doit pas être donnée par la forme, taille ou position uniquement. Cette règle est-elle implémentée de façon pertinente ?</v>
      </c>
      <c r="E74" s="23" t="s">
        <v>155</v>
      </c>
      <c r="F74" s="29" t="s">
        <v>162</v>
      </c>
      <c r="G74" s="23"/>
      <c r="H74" s="23"/>
    </row>
    <row r="75" spans="1:8" ht="96" x14ac:dyDescent="0.2">
      <c r="A75" s="107"/>
      <c r="B75" s="28" t="str">
        <f>Critères!B74</f>
        <v>RGAA</v>
      </c>
      <c r="C75" s="28" t="str">
        <f>Critères!C74</f>
        <v>10.11</v>
      </c>
      <c r="D75" s="23" t="str">
        <f>Critères!D74</f>
        <v>Pour chaque page web, les contenus peuvent-ils être présentés sans perte d’information ou de fonctionnalité et sans avoir recours soit à un défilement vertical pour une fenêtre ayant une hauteur de 256 px, soit à un défilement horizontal pour une fenêtre ayant une largeur de 320 px (hors cas particuliers) ?</v>
      </c>
      <c r="E75" s="23" t="s">
        <v>155</v>
      </c>
      <c r="F75" s="29" t="s">
        <v>162</v>
      </c>
      <c r="G75" s="23"/>
      <c r="H75" s="23"/>
    </row>
    <row r="76" spans="1:8" ht="64" x14ac:dyDescent="0.2">
      <c r="A76" s="107"/>
      <c r="B76" s="28" t="str">
        <f>Critères!B75</f>
        <v>RGAA</v>
      </c>
      <c r="C76" s="28" t="str">
        <f>Critères!C75</f>
        <v>10.12</v>
      </c>
      <c r="D76" s="23" t="str">
        <f>Critères!D75</f>
        <v>Dans chaque page web, les propriétés d’espacement du texte peuvent-elles être redéfinies par l’utilisateur sans perte de contenu ou de fonctionnalité (hors cas particuliers) ?</v>
      </c>
      <c r="E76" s="23" t="s">
        <v>155</v>
      </c>
      <c r="F76" s="29" t="s">
        <v>162</v>
      </c>
      <c r="G76" s="23"/>
      <c r="H76" s="23"/>
    </row>
    <row r="77" spans="1:8" ht="64" x14ac:dyDescent="0.2">
      <c r="A77" s="107"/>
      <c r="B77" s="28" t="str">
        <f>Critères!B76</f>
        <v>RGAA</v>
      </c>
      <c r="C77" s="28" t="str">
        <f>Critères!C76</f>
        <v>10.13</v>
      </c>
      <c r="D77" s="23" t="str">
        <f>Critères!D76</f>
        <v>Dans chaque page web, les contenus additionnels apparaissant à la prise de focus ou au survol d’un composant d’interface sont-ils contrôlables par l’utilisateur (hors cas particuliers) ?</v>
      </c>
      <c r="E77" s="23" t="s">
        <v>155</v>
      </c>
      <c r="F77" s="29" t="s">
        <v>162</v>
      </c>
      <c r="G77" s="23"/>
      <c r="H77" s="23"/>
    </row>
    <row r="78" spans="1:8" ht="48" x14ac:dyDescent="0.2">
      <c r="A78" s="108"/>
      <c r="B78" s="28" t="str">
        <f>Critères!B77</f>
        <v>RGAA</v>
      </c>
      <c r="C78" s="28" t="str">
        <f>Critères!C77</f>
        <v>10.14</v>
      </c>
      <c r="D78" s="23" t="str">
        <f>Critères!D77</f>
        <v>Dans chaque page web, les contenus additionnels apparaissant via les styles CSS uniquement peuvent-ils être rendus visibles au clavier et par tout dispositif de pointage ?</v>
      </c>
      <c r="E78" s="23" t="s">
        <v>155</v>
      </c>
      <c r="F78" s="29" t="s">
        <v>162</v>
      </c>
      <c r="G78" s="23"/>
      <c r="H78" s="23"/>
    </row>
    <row r="79" spans="1:8" ht="17" x14ac:dyDescent="0.2">
      <c r="A79" s="106" t="str">
        <f>Critères!$A$78</f>
        <v>FORMULAIRES</v>
      </c>
      <c r="B79" s="28" t="str">
        <f>Critères!B78</f>
        <v>RGAA</v>
      </c>
      <c r="C79" s="28" t="str">
        <f>Critères!C78</f>
        <v>11.1</v>
      </c>
      <c r="D79" s="23" t="str">
        <f>Critères!D78</f>
        <v>Chaque champ de formulaire a-t-il une étiquette ?</v>
      </c>
      <c r="E79" s="23" t="s">
        <v>155</v>
      </c>
      <c r="F79" s="29" t="s">
        <v>162</v>
      </c>
      <c r="G79" s="23"/>
      <c r="H79" s="23"/>
    </row>
    <row r="80" spans="1:8" ht="32" x14ac:dyDescent="0.2">
      <c r="A80" s="107"/>
      <c r="B80" s="28" t="str">
        <f>Critères!B79</f>
        <v>RGAA</v>
      </c>
      <c r="C80" s="28" t="str">
        <f>Critères!C79</f>
        <v>11.2</v>
      </c>
      <c r="D80" s="23" t="str">
        <f>Critères!D79</f>
        <v>Chaque étiquette associée à un champ de formulaire est-elle pertinente (hors cas particuliers) ?</v>
      </c>
      <c r="E80" s="23" t="s">
        <v>155</v>
      </c>
      <c r="F80" s="29" t="s">
        <v>162</v>
      </c>
      <c r="G80" s="23"/>
      <c r="H80" s="23"/>
    </row>
    <row r="81" spans="1:8" ht="64" x14ac:dyDescent="0.2">
      <c r="A81" s="107"/>
      <c r="B81" s="28" t="str">
        <f>Critères!B80</f>
        <v>RGAA</v>
      </c>
      <c r="C81" s="28" t="str">
        <f>Critères!C80</f>
        <v>11.3</v>
      </c>
      <c r="D81" s="23" t="str">
        <f>Critères!D80</f>
        <v>Dans chaque formulaire, chaque étiquette associée à un champ de formulaire ayant la même fonction et répétée plusieurs fois dans une même page ou dans un ensemble de pages est-elle cohérente ?</v>
      </c>
      <c r="E81" s="23" t="s">
        <v>155</v>
      </c>
      <c r="F81" s="29" t="s">
        <v>162</v>
      </c>
      <c r="G81" s="23"/>
      <c r="H81" s="23"/>
    </row>
    <row r="82" spans="1:8" ht="32" x14ac:dyDescent="0.2">
      <c r="A82" s="107"/>
      <c r="B82" s="28" t="str">
        <f>Critères!B81</f>
        <v>RGAA</v>
      </c>
      <c r="C82" s="28" t="str">
        <f>Critères!C81</f>
        <v>11.4</v>
      </c>
      <c r="D82" s="23" t="str">
        <f>Critères!D81</f>
        <v>Dans chaque formulaire, chaque étiquette de champ et son champ associé sont-ils accolés (hors cas particuliers) ?</v>
      </c>
      <c r="E82" s="23" t="s">
        <v>155</v>
      </c>
      <c r="F82" s="29" t="s">
        <v>162</v>
      </c>
      <c r="G82" s="23"/>
      <c r="H82" s="23"/>
    </row>
    <row r="83" spans="1:8" ht="32" x14ac:dyDescent="0.2">
      <c r="A83" s="107"/>
      <c r="B83" s="28" t="str">
        <f>Critères!B82</f>
        <v>RGAA</v>
      </c>
      <c r="C83" s="28" t="str">
        <f>Critères!C82</f>
        <v>11.5</v>
      </c>
      <c r="D83" s="23" t="str">
        <f>Critères!D82</f>
        <v>Dans chaque formulaire, les champs de même nature sont-ils regroupés, si nécessaire ?</v>
      </c>
      <c r="E83" s="23" t="s">
        <v>155</v>
      </c>
      <c r="F83" s="29" t="s">
        <v>162</v>
      </c>
      <c r="G83" s="23"/>
      <c r="H83" s="23"/>
    </row>
    <row r="84" spans="1:8" ht="32" x14ac:dyDescent="0.2">
      <c r="A84" s="107"/>
      <c r="B84" s="28" t="str">
        <f>Critères!B83</f>
        <v>RGAA</v>
      </c>
      <c r="C84" s="28" t="str">
        <f>Critères!C83</f>
        <v>11.6</v>
      </c>
      <c r="D84" s="23" t="str">
        <f>Critères!D83</f>
        <v>Dans chaque formulaire, chaque regroupement de champs de même nature a-t-il une légende ?</v>
      </c>
      <c r="E84" s="23" t="s">
        <v>155</v>
      </c>
      <c r="F84" s="29" t="s">
        <v>162</v>
      </c>
      <c r="G84" s="23"/>
      <c r="H84" s="23"/>
    </row>
    <row r="85" spans="1:8" ht="48" x14ac:dyDescent="0.2">
      <c r="A85" s="107"/>
      <c r="B85" s="28" t="str">
        <f>Critères!B84</f>
        <v>RGAA</v>
      </c>
      <c r="C85" s="28" t="str">
        <f>Critères!C84</f>
        <v>11.7</v>
      </c>
      <c r="D85" s="23" t="str">
        <f>Critères!D84</f>
        <v>Dans chaque formulaire, chaque légende associée à un regroupement de champs de même nature est-elle pertinente ?</v>
      </c>
      <c r="E85" s="23" t="s">
        <v>155</v>
      </c>
      <c r="F85" s="29" t="s">
        <v>162</v>
      </c>
      <c r="G85" s="23"/>
      <c r="H85" s="23"/>
    </row>
    <row r="86" spans="1:8" ht="32" x14ac:dyDescent="0.2">
      <c r="A86" s="107"/>
      <c r="B86" s="28" t="str">
        <f>Critères!B85</f>
        <v>RGAA</v>
      </c>
      <c r="C86" s="28" t="str">
        <f>Critères!C85</f>
        <v>11.8</v>
      </c>
      <c r="D86" s="23" t="str">
        <f>Critères!D85</f>
        <v>Dans chaque formulaire, les items de même nature d’une liste de choix sont-ils regroupés de manière pertinente ?</v>
      </c>
      <c r="E86" s="23" t="s">
        <v>155</v>
      </c>
      <c r="F86" s="29" t="s">
        <v>162</v>
      </c>
      <c r="G86" s="23"/>
      <c r="H86" s="23"/>
    </row>
    <row r="87" spans="1:8" ht="32" x14ac:dyDescent="0.2">
      <c r="A87" s="107"/>
      <c r="B87" s="28" t="str">
        <f>Critères!B86</f>
        <v>RGAA</v>
      </c>
      <c r="C87" s="28" t="str">
        <f>Critères!C86</f>
        <v>11.9</v>
      </c>
      <c r="D87" s="23" t="str">
        <f>Critères!D86</f>
        <v>Dans chaque formulaire, l’intitulé de chaque bouton est-il pertinent (hors cas particuliers) ?</v>
      </c>
      <c r="E87" s="23" t="s">
        <v>155</v>
      </c>
      <c r="F87" s="29" t="s">
        <v>162</v>
      </c>
      <c r="G87" s="23"/>
      <c r="H87" s="23"/>
    </row>
    <row r="88" spans="1:8" ht="32" x14ac:dyDescent="0.2">
      <c r="A88" s="107"/>
      <c r="B88" s="28" t="str">
        <f>Critères!B87</f>
        <v>RGAA</v>
      </c>
      <c r="C88" s="28" t="str">
        <f>Critères!C87</f>
        <v>11.10</v>
      </c>
      <c r="D88" s="23" t="str">
        <f>Critères!D87</f>
        <v>Dans chaque formulaire, le contrôle de saisie est-il utilisé de manière pertinente (hors cas particuliers) ?</v>
      </c>
      <c r="E88" s="23" t="s">
        <v>155</v>
      </c>
      <c r="F88" s="29" t="s">
        <v>162</v>
      </c>
      <c r="G88" s="23"/>
      <c r="H88" s="23"/>
    </row>
    <row r="89" spans="1:8" ht="48" x14ac:dyDescent="0.2">
      <c r="A89" s="107"/>
      <c r="B89" s="28" t="str">
        <f>Critères!B88</f>
        <v>RGAA</v>
      </c>
      <c r="C89" s="28" t="str">
        <f>Critères!C88</f>
        <v>11.11</v>
      </c>
      <c r="D89" s="23" t="str">
        <f>Critères!D88</f>
        <v>Dans chaque formulaire, le contrôle de saisie est-il accompagné, si nécessaire, de suggestions facilitant la correction des erreurs de saisie ?</v>
      </c>
      <c r="E89" s="23" t="s">
        <v>155</v>
      </c>
      <c r="F89" s="29" t="s">
        <v>162</v>
      </c>
      <c r="G89" s="23"/>
      <c r="H89" s="23"/>
    </row>
    <row r="90" spans="1:8" ht="80" x14ac:dyDescent="0.2">
      <c r="A90" s="107"/>
      <c r="B90" s="28" t="str">
        <f>Critères!B89</f>
        <v>RGAA</v>
      </c>
      <c r="C90" s="28" t="str">
        <f>Critères!C89</f>
        <v>11.12</v>
      </c>
      <c r="D90" s="23" t="str">
        <f>Critères!D89</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E90" s="23" t="s">
        <v>155</v>
      </c>
      <c r="F90" s="29" t="s">
        <v>162</v>
      </c>
      <c r="G90" s="23"/>
      <c r="H90" s="23"/>
    </row>
    <row r="91" spans="1:8" ht="48" x14ac:dyDescent="0.2">
      <c r="A91" s="108"/>
      <c r="B91" s="28" t="str">
        <f>Critères!B90</f>
        <v>RGAA</v>
      </c>
      <c r="C91" s="28" t="str">
        <f>Critères!C90</f>
        <v>11.13</v>
      </c>
      <c r="D91" s="23" t="str">
        <f>Critères!D90</f>
        <v>La finalité d’un champ de saisie peut-elle être déduite pour faciliter le remplissage automatique des champs avec les données de l’utilisateur ?</v>
      </c>
      <c r="E91" s="23" t="s">
        <v>155</v>
      </c>
      <c r="F91" s="29" t="s">
        <v>162</v>
      </c>
      <c r="G91" s="23"/>
      <c r="H91" s="23"/>
    </row>
    <row r="92" spans="1:8" ht="32" x14ac:dyDescent="0.2">
      <c r="A92" s="106" t="str">
        <f>Critères!$A$91</f>
        <v>NAVIGATION</v>
      </c>
      <c r="B92" s="28" t="str">
        <f>Critères!B91</f>
        <v>RGAA</v>
      </c>
      <c r="C92" s="28" t="str">
        <f>Critères!C91</f>
        <v>12.1</v>
      </c>
      <c r="D92" s="23" t="str">
        <f>Critères!D91</f>
        <v>Chaque ensemble de pages dispose-t-il de deux systèmes de navigation différents, au moins (hors cas particuliers) ?</v>
      </c>
      <c r="E92" s="23" t="s">
        <v>155</v>
      </c>
      <c r="F92" s="29" t="s">
        <v>162</v>
      </c>
      <c r="G92" s="23"/>
      <c r="H92" s="23"/>
    </row>
    <row r="93" spans="1:8" ht="48" x14ac:dyDescent="0.2">
      <c r="A93" s="107"/>
      <c r="B93" s="28" t="str">
        <f>Critères!B92</f>
        <v>RGAA</v>
      </c>
      <c r="C93" s="28" t="str">
        <f>Critères!C92</f>
        <v>12.2</v>
      </c>
      <c r="D93" s="23" t="str">
        <f>Critères!D92</f>
        <v>Dans chaque ensemble de pages, le menu et les barres de navigation sont-ils toujours à la même place (hors cas particuliers) ?</v>
      </c>
      <c r="E93" s="23" t="s">
        <v>155</v>
      </c>
      <c r="F93" s="29" t="s">
        <v>162</v>
      </c>
      <c r="G93" s="23"/>
      <c r="H93" s="23"/>
    </row>
    <row r="94" spans="1:8" ht="17" x14ac:dyDescent="0.2">
      <c r="A94" s="107"/>
      <c r="B94" s="28" t="str">
        <f>Critères!B93</f>
        <v>RGAA</v>
      </c>
      <c r="C94" s="28" t="str">
        <f>Critères!C93</f>
        <v>12.3</v>
      </c>
      <c r="D94" s="23" t="str">
        <f>Critères!D93</f>
        <v>La page « plan du site » est-elle pertinente ?</v>
      </c>
      <c r="E94" s="23" t="s">
        <v>155</v>
      </c>
      <c r="F94" s="29" t="s">
        <v>162</v>
      </c>
      <c r="G94" s="23"/>
      <c r="H94" s="23"/>
    </row>
    <row r="95" spans="1:8" ht="32" x14ac:dyDescent="0.2">
      <c r="A95" s="107"/>
      <c r="B95" s="28" t="str">
        <f>Critères!B94</f>
        <v>RGAA</v>
      </c>
      <c r="C95" s="28" t="str">
        <f>Critères!C94</f>
        <v>12.4</v>
      </c>
      <c r="D95" s="23" t="str">
        <f>Critères!D94</f>
        <v>Dans chaque ensemble de pages, la page « plan du site » est-elle atteignable de manière identique ?</v>
      </c>
      <c r="E95" s="23" t="s">
        <v>155</v>
      </c>
      <c r="F95" s="29" t="s">
        <v>162</v>
      </c>
      <c r="G95" s="23"/>
      <c r="H95" s="23"/>
    </row>
    <row r="96" spans="1:8" ht="32" x14ac:dyDescent="0.2">
      <c r="A96" s="107"/>
      <c r="B96" s="28" t="str">
        <f>Critères!B95</f>
        <v>RGAA</v>
      </c>
      <c r="C96" s="28" t="str">
        <f>Critères!C95</f>
        <v>12.5</v>
      </c>
      <c r="D96" s="23" t="str">
        <f>Critères!D95</f>
        <v>Dans chaque ensemble de pages, le moteur de recherche est-il atteignable de manière identique ?</v>
      </c>
      <c r="E96" s="23" t="s">
        <v>155</v>
      </c>
      <c r="F96" s="29" t="s">
        <v>162</v>
      </c>
      <c r="G96" s="23"/>
      <c r="H96" s="23"/>
    </row>
    <row r="97" spans="1:8" ht="80" x14ac:dyDescent="0.2">
      <c r="A97" s="107"/>
      <c r="B97" s="28" t="str">
        <f>Critères!B96</f>
        <v>RGAA</v>
      </c>
      <c r="C97" s="28" t="str">
        <f>Critères!C96</f>
        <v>12.6</v>
      </c>
      <c r="D97" s="23" t="str">
        <f>Critères!D96</f>
        <v>Les zones de regroupement de contenus présentes dans plusieurs pages web (zones d’en-tête, de navigation principale, de contenu principal, de pied de page et de moteur de recherche) peuvent-elles être atteintes ou évitées ?</v>
      </c>
      <c r="E97" s="23" t="s">
        <v>155</v>
      </c>
      <c r="F97" s="29" t="s">
        <v>162</v>
      </c>
      <c r="G97" s="23"/>
      <c r="H97" s="23"/>
    </row>
    <row r="98" spans="1:8" ht="48" x14ac:dyDescent="0.2">
      <c r="A98" s="107"/>
      <c r="B98" s="28" t="str">
        <f>Critères!B97</f>
        <v>RGAA</v>
      </c>
      <c r="C98" s="28" t="str">
        <f>Critères!C97</f>
        <v>12.7</v>
      </c>
      <c r="D98" s="23" t="str">
        <f>Critères!D97</f>
        <v>Dans chaque page web, un lien d’évitement ou d’accès rapide à la zone de contenu principal est-il présent (hors cas particuliers) ?</v>
      </c>
      <c r="E98" s="23" t="s">
        <v>155</v>
      </c>
      <c r="F98" s="29" t="s">
        <v>162</v>
      </c>
      <c r="G98" s="23"/>
      <c r="H98" s="23"/>
    </row>
    <row r="99" spans="1:8" ht="32" x14ac:dyDescent="0.2">
      <c r="A99" s="107"/>
      <c r="B99" s="28" t="str">
        <f>Critères!B98</f>
        <v>RGAA</v>
      </c>
      <c r="C99" s="28" t="str">
        <f>Critères!C98</f>
        <v>12.8</v>
      </c>
      <c r="D99" s="23" t="str">
        <f>Critères!D98</f>
        <v>Dans chaque page web, l’ordre de tabulation est-il cohérent ?</v>
      </c>
      <c r="E99" s="23" t="s">
        <v>155</v>
      </c>
      <c r="F99" s="29" t="s">
        <v>162</v>
      </c>
      <c r="G99" s="23"/>
      <c r="H99" s="23"/>
    </row>
    <row r="100" spans="1:8" ht="32" x14ac:dyDescent="0.2">
      <c r="A100" s="107"/>
      <c r="B100" s="28" t="str">
        <f>Critères!B99</f>
        <v>RGAA</v>
      </c>
      <c r="C100" s="28" t="str">
        <f>Critères!C99</f>
        <v>12.9</v>
      </c>
      <c r="D100" s="23" t="str">
        <f>Critères!D99</f>
        <v>Dans chaque page web, la navigation ne doit pas contenir de piège au clavier. Cette règle est-elle respectée ?</v>
      </c>
      <c r="E100" s="23" t="s">
        <v>155</v>
      </c>
      <c r="F100" s="29" t="s">
        <v>162</v>
      </c>
      <c r="G100" s="23"/>
      <c r="H100" s="23"/>
    </row>
    <row r="101" spans="1:8" ht="64" x14ac:dyDescent="0.2">
      <c r="A101" s="107"/>
      <c r="B101" s="28" t="str">
        <f>Critères!B100</f>
        <v>RGAA</v>
      </c>
      <c r="C101" s="28" t="str">
        <f>Critères!C100</f>
        <v>12.10</v>
      </c>
      <c r="D101" s="23" t="str">
        <f>Critères!D100</f>
        <v>Dans chaque page web, les raccourcis clavier n’utilisant qu’une seule touche (lettre minuscule ou majuscule, ponctuation, chiffre ou symbole) sont-ils contrôlables par l’utilisateur ?</v>
      </c>
      <c r="E101" s="23" t="s">
        <v>155</v>
      </c>
      <c r="F101" s="29" t="s">
        <v>162</v>
      </c>
      <c r="G101" s="23"/>
      <c r="H101" s="23"/>
    </row>
    <row r="102" spans="1:8" ht="64" x14ac:dyDescent="0.2">
      <c r="A102" s="108"/>
      <c r="B102" s="28" t="str">
        <f>Critères!B101</f>
        <v>RGAA</v>
      </c>
      <c r="C102" s="28" t="str">
        <f>Critères!C101</f>
        <v>12.11</v>
      </c>
      <c r="D102" s="23" t="str">
        <f>Critères!D101</f>
        <v>Dans chaque page web, les contenus additionnels apparaissant au survol, à la prise de focus ou à l’activation d’un composant d’interface sont-ils si nécessaire atteignables au clavier ?</v>
      </c>
      <c r="E102" s="23" t="s">
        <v>155</v>
      </c>
      <c r="F102" s="29" t="s">
        <v>162</v>
      </c>
      <c r="G102" s="23"/>
      <c r="H102" s="23"/>
    </row>
    <row r="103" spans="1:8" ht="48" x14ac:dyDescent="0.2">
      <c r="A103" s="106" t="str">
        <f>Critères!$A$102</f>
        <v>CONSULTATION</v>
      </c>
      <c r="B103" s="28" t="str">
        <f>Critères!B102</f>
        <v>RGAA</v>
      </c>
      <c r="C103" s="28" t="str">
        <f>Critères!C102</f>
        <v>13.1</v>
      </c>
      <c r="D103" s="23" t="str">
        <f>Critères!D102</f>
        <v>Pour chaque page web, l’utilisateur a-t-il le contrôle de chaque limite de temps modifiant le contenu (hors cas particuliers) ?</v>
      </c>
      <c r="E103" s="23" t="s">
        <v>155</v>
      </c>
      <c r="F103" s="29" t="s">
        <v>162</v>
      </c>
      <c r="G103" s="23"/>
      <c r="H103" s="23"/>
    </row>
    <row r="104" spans="1:8" ht="48" x14ac:dyDescent="0.2">
      <c r="A104" s="107"/>
      <c r="B104" s="28" t="str">
        <f>Critères!B103</f>
        <v>RGAA</v>
      </c>
      <c r="C104" s="28" t="str">
        <f>Critères!C103</f>
        <v>13.2</v>
      </c>
      <c r="D104" s="23" t="str">
        <f>Critères!D103</f>
        <v>Dans chaque page web, l’ouverture d’une nouvelle fenêtre ne doit pas être déclenchée sans action de l’utilisateur. Cette règle est-elle respectée ?</v>
      </c>
      <c r="E104" s="23" t="s">
        <v>155</v>
      </c>
      <c r="F104" s="29" t="s">
        <v>162</v>
      </c>
      <c r="G104" s="23"/>
      <c r="H104" s="23"/>
    </row>
    <row r="105" spans="1:8" ht="48" x14ac:dyDescent="0.2">
      <c r="A105" s="107"/>
      <c r="B105" s="28" t="str">
        <f>Critères!B104</f>
        <v>RGAA</v>
      </c>
      <c r="C105" s="28" t="str">
        <f>Critères!C104</f>
        <v>13.3</v>
      </c>
      <c r="D105" s="23" t="str">
        <f>Critères!D104</f>
        <v>Dans chaque page web, chaque document bureautique en téléchargement possède-t-il, si nécessaire, une version accessible (hors cas particuliers) ?</v>
      </c>
      <c r="E105" s="23" t="s">
        <v>155</v>
      </c>
      <c r="F105" s="29" t="s">
        <v>162</v>
      </c>
      <c r="G105" s="23"/>
      <c r="H105" s="23"/>
    </row>
    <row r="106" spans="1:8" ht="32" x14ac:dyDescent="0.2">
      <c r="A106" s="107"/>
      <c r="B106" s="28" t="str">
        <f>Critères!B105</f>
        <v>RGAA</v>
      </c>
      <c r="C106" s="28" t="str">
        <f>Critères!C105</f>
        <v>13.4</v>
      </c>
      <c r="D106" s="23" t="str">
        <f>Critères!D105</f>
        <v>Pour chaque document bureautique ayant une version accessible, cette version offre-t-elle la même information ?</v>
      </c>
      <c r="E106" s="23" t="s">
        <v>155</v>
      </c>
      <c r="F106" s="29" t="s">
        <v>162</v>
      </c>
      <c r="G106" s="23"/>
      <c r="H106" s="23"/>
    </row>
    <row r="107" spans="1:8" ht="32" x14ac:dyDescent="0.2">
      <c r="A107" s="107"/>
      <c r="B107" s="28" t="str">
        <f>Critères!B106</f>
        <v>RGAA</v>
      </c>
      <c r="C107" s="28" t="str">
        <f>Critères!C106</f>
        <v>13.5</v>
      </c>
      <c r="D107" s="23" t="str">
        <f>Critères!D106</f>
        <v>Dans chaque page web, chaque contenu cryptique (art ASCII, émoticon, syntaxe cryptique) a-t-il une alternative ?</v>
      </c>
      <c r="E107" s="23" t="s">
        <v>155</v>
      </c>
      <c r="F107" s="29" t="s">
        <v>162</v>
      </c>
      <c r="G107" s="23"/>
      <c r="H107" s="23"/>
    </row>
    <row r="108" spans="1:8" ht="48" x14ac:dyDescent="0.2">
      <c r="A108" s="107"/>
      <c r="B108" s="28" t="str">
        <f>Critères!B107</f>
        <v>RGAA</v>
      </c>
      <c r="C108" s="28" t="str">
        <f>Critères!C107</f>
        <v>13.6</v>
      </c>
      <c r="D108" s="23" t="str">
        <f>Critères!D107</f>
        <v>Dans chaque page web, pour chaque contenu cryptique (art ASCII, émoticon, syntaxe cryptique) ayant une alternative, cette alternative est-elle pertinente ?</v>
      </c>
      <c r="E108" s="23" t="s">
        <v>155</v>
      </c>
      <c r="F108" s="29" t="s">
        <v>162</v>
      </c>
      <c r="G108" s="23"/>
      <c r="H108" s="23"/>
    </row>
    <row r="109" spans="1:8" ht="48" x14ac:dyDescent="0.2">
      <c r="A109" s="107"/>
      <c r="B109" s="28" t="str">
        <f>Critères!B108</f>
        <v>RGAA</v>
      </c>
      <c r="C109" s="28" t="str">
        <f>Critères!C108</f>
        <v>13.7</v>
      </c>
      <c r="D109" s="23" t="str">
        <f>Critères!D108</f>
        <v>Dans chaque page web, les changements brusques de luminosité ou les effets de flash sont-ils correctement utilisés ?</v>
      </c>
      <c r="E109" s="23" t="s">
        <v>155</v>
      </c>
      <c r="F109" s="29" t="s">
        <v>162</v>
      </c>
      <c r="G109" s="23"/>
      <c r="H109" s="23"/>
    </row>
    <row r="110" spans="1:8" ht="32" x14ac:dyDescent="0.2">
      <c r="A110" s="107"/>
      <c r="B110" s="28" t="str">
        <f>Critères!B109</f>
        <v>RGAA</v>
      </c>
      <c r="C110" s="28" t="str">
        <f>Critères!C109</f>
        <v>13.8</v>
      </c>
      <c r="D110" s="23" t="str">
        <f>Critères!D109</f>
        <v>Dans chaque page web, chaque contenu en mouvement ou clignotant est-il contrôlable par l’utilisateur ?</v>
      </c>
      <c r="E110" s="23" t="s">
        <v>155</v>
      </c>
      <c r="F110" s="29" t="s">
        <v>162</v>
      </c>
    </row>
    <row r="111" spans="1:8" ht="48" x14ac:dyDescent="0.2">
      <c r="A111" s="107"/>
      <c r="B111" s="28" t="str">
        <f>Critères!B110</f>
        <v>RGAA</v>
      </c>
      <c r="C111" s="28" t="str">
        <f>Critères!C110</f>
        <v>13.9</v>
      </c>
      <c r="D111" s="23" t="str">
        <f>Critères!D110</f>
        <v>Dans chaque page web, le contenu proposé est-il consultable quelle que soit l’orientation de l’écran (portait ou paysage) (hors cas particuliers) ?</v>
      </c>
      <c r="E111" s="23" t="s">
        <v>155</v>
      </c>
      <c r="F111" s="29" t="s">
        <v>162</v>
      </c>
    </row>
    <row r="112" spans="1:8" ht="64" x14ac:dyDescent="0.2">
      <c r="A112" s="107"/>
      <c r="B112" s="28" t="str">
        <f>Critères!B111</f>
        <v>RGAA</v>
      </c>
      <c r="C112" s="28" t="str">
        <f>Critères!C111</f>
        <v>13.10</v>
      </c>
      <c r="D112" s="23" t="str">
        <f>Critères!D111</f>
        <v>Dans chaque page web, les fonctionnalités utilisables ou disponibles au moyen d’un geste complexe peuvent-elles être également disponibles au moyen d’un geste simple (hors cas particuliers) ?</v>
      </c>
      <c r="E112" s="23" t="s">
        <v>155</v>
      </c>
      <c r="F112" s="29" t="s">
        <v>162</v>
      </c>
    </row>
    <row r="113" spans="1:6" ht="64" x14ac:dyDescent="0.2">
      <c r="A113" s="107"/>
      <c r="B113" s="28" t="str">
        <f>Critères!B112</f>
        <v>RGAA</v>
      </c>
      <c r="C113" s="28" t="str">
        <f>Critères!C112</f>
        <v>13.11</v>
      </c>
      <c r="D113" s="23" t="str">
        <f>Critères!D112</f>
        <v>Dans chaque page web, les actions déclenchées au moyen d’un dispositif de pointage sur un point unique de l’écran peuvent-elles faire l’objet d’une annulation (hors cas particuliers) ?</v>
      </c>
      <c r="E113" s="23" t="s">
        <v>155</v>
      </c>
      <c r="F113" s="29" t="s">
        <v>162</v>
      </c>
    </row>
    <row r="114" spans="1:6" ht="64" x14ac:dyDescent="0.2">
      <c r="A114" s="107"/>
      <c r="B114" s="28" t="str">
        <f>Critères!B113</f>
        <v>RGAA</v>
      </c>
      <c r="C114" s="28" t="str">
        <f>Critères!C113</f>
        <v>13.12</v>
      </c>
      <c r="D114" s="23" t="str">
        <f>Critères!D113</f>
        <v>Dans chaque page web, les fonctionnalités qui impliquent un mouvement de l’appareil ou vers l’appareil peuvent-elles être satisfaites de manière alternative (hors cas particuliers) ?</v>
      </c>
      <c r="E114" s="23" t="s">
        <v>155</v>
      </c>
      <c r="F114" s="29" t="s">
        <v>162</v>
      </c>
    </row>
    <row r="115" spans="1:6" ht="64" x14ac:dyDescent="0.2">
      <c r="A115" s="107"/>
      <c r="B115" s="28" t="str">
        <f>Critères!B114</f>
        <v>-</v>
      </c>
      <c r="C115" s="28" t="str">
        <f>Critères!C114</f>
        <v>13.13</v>
      </c>
      <c r="D115" s="23" t="str">
        <f>Critères!D114</f>
        <v>Pour chaque fonctionnalité de conversion d’un document, les informations relatives à l’accessibilité disponibles dans le document source sont-elles conservées dans le document de destination (hors cas particuliers) ?</v>
      </c>
      <c r="E115" s="23" t="s">
        <v>155</v>
      </c>
      <c r="F115" s="29" t="s">
        <v>162</v>
      </c>
    </row>
    <row r="116" spans="1:6" ht="48" x14ac:dyDescent="0.2">
      <c r="A116" s="108"/>
      <c r="B116" s="28" t="str">
        <f>Critères!B115</f>
        <v>-</v>
      </c>
      <c r="C116" s="28" t="str">
        <f>Critères!C115</f>
        <v>13.14</v>
      </c>
      <c r="D116" s="23" t="str">
        <f>Critères!D115</f>
        <v>Chaque fonctionnalité d’identification ou de contrôle qui repose sur l’utilisation de caractéristiques biologiques de l’utilisateur dispose-t-elle d’une méthode alternative ?</v>
      </c>
      <c r="E116" s="23" t="s">
        <v>155</v>
      </c>
      <c r="F116" s="29" t="s">
        <v>162</v>
      </c>
    </row>
    <row r="117" spans="1:6" ht="64" x14ac:dyDescent="0.2">
      <c r="A117" s="106" t="str">
        <f>Critères!$A$116</f>
        <v xml:space="preserve">DOCUMENTATION ET FONCTIONNALITÉS D’ACCESSIBILITÉ </v>
      </c>
      <c r="B117" s="28" t="str">
        <f>Critères!B116</f>
        <v>-</v>
      </c>
      <c r="C117" s="28" t="str">
        <f>Critères!C116</f>
        <v>14.1</v>
      </c>
      <c r="D117" s="23" t="str">
        <f>Critères!D116</f>
        <v>La documentation du site web décrit-elle les fonctionnalités d’accessibilité disponibles et les informations relatives à la compatibilité avec l’accessibilité ?</v>
      </c>
      <c r="E117" s="23" t="s">
        <v>155</v>
      </c>
      <c r="F117" s="29" t="s">
        <v>162</v>
      </c>
    </row>
    <row r="118" spans="1:6" ht="80" x14ac:dyDescent="0.2">
      <c r="A118" s="107"/>
      <c r="B118" s="28" t="str">
        <f>Critères!B117</f>
        <v>-</v>
      </c>
      <c r="C118" s="28" t="str">
        <f>Critères!C117</f>
        <v>14.2</v>
      </c>
      <c r="D118" s="23" t="str">
        <f>Critères!D117</f>
        <v>Pour chaque fonctionnalité d’accessibilité décrite dans la documentation, le mécanisme qui permet de l’activer répond aux besoins d’accessibilité des utilisateurs concernés. Cette règle est-elle respectée (hors cas particuliers) ?</v>
      </c>
      <c r="E118" s="23" t="s">
        <v>155</v>
      </c>
      <c r="F118" s="29" t="s">
        <v>162</v>
      </c>
    </row>
    <row r="119" spans="1:6" ht="17" x14ac:dyDescent="0.2">
      <c r="A119" s="108"/>
      <c r="B119" s="28" t="str">
        <f>Critères!B118</f>
        <v>-</v>
      </c>
      <c r="C119" s="28" t="str">
        <f>Critères!C118</f>
        <v>14.3</v>
      </c>
      <c r="D119" s="23" t="str">
        <f>Critères!D118</f>
        <v>La documentation du site web est-elle accessible ?</v>
      </c>
      <c r="E119" s="23" t="s">
        <v>155</v>
      </c>
      <c r="F119" s="29" t="s">
        <v>162</v>
      </c>
    </row>
    <row r="120" spans="1:6" ht="48" x14ac:dyDescent="0.2">
      <c r="A120" s="106" t="str">
        <f>Critères!$A$119</f>
        <v>OUTILS D’ÉDITION</v>
      </c>
      <c r="B120" s="28" t="str">
        <f>Critères!B119</f>
        <v>-</v>
      </c>
      <c r="C120" s="28" t="str">
        <f>Critères!C119</f>
        <v>15.1</v>
      </c>
      <c r="D120" s="23" t="str">
        <f>Critères!D119</f>
        <v>Chaque outil d’édition permet-il de définir les informations d’accessibilité nécessaires pour créer un contenu conforme aux règles d’accessibilité numérique ?</v>
      </c>
      <c r="E120" s="23" t="s">
        <v>155</v>
      </c>
      <c r="F120" s="29" t="s">
        <v>162</v>
      </c>
    </row>
    <row r="121" spans="1:6" ht="48" x14ac:dyDescent="0.2">
      <c r="A121" s="107"/>
      <c r="B121" s="28" t="str">
        <f>Critères!B120</f>
        <v>-</v>
      </c>
      <c r="C121" s="28" t="str">
        <f>Critères!C120</f>
        <v>15.2</v>
      </c>
      <c r="D121" s="23" t="str">
        <f>Critères!D120</f>
        <v>Chaque outil d’édition met-il à disposition des aides à la création de contenus conformes aux règles d’accessibilité numérique ?</v>
      </c>
      <c r="E121" s="23" t="s">
        <v>155</v>
      </c>
      <c r="F121" s="29" t="s">
        <v>162</v>
      </c>
    </row>
    <row r="122" spans="1:6" ht="48" x14ac:dyDescent="0.2">
      <c r="A122" s="107"/>
      <c r="B122" s="28" t="str">
        <f>Critères!B121</f>
        <v>-</v>
      </c>
      <c r="C122" s="28" t="str">
        <f>Critères!C121</f>
        <v>15.3</v>
      </c>
      <c r="D122" s="23" t="str">
        <f>Critères!D121</f>
        <v>Le contenu généré par chaque transformation des contenus est-il conforme aux règles d’accessibilité numérique (hors cas particuliers) ?</v>
      </c>
      <c r="E122" s="23" t="s">
        <v>155</v>
      </c>
      <c r="F122" s="29" t="s">
        <v>162</v>
      </c>
    </row>
    <row r="123" spans="1:6" ht="48" x14ac:dyDescent="0.2">
      <c r="A123" s="107"/>
      <c r="B123" s="28" t="str">
        <f>Critères!B122</f>
        <v>-</v>
      </c>
      <c r="C123" s="28" t="str">
        <f>Critères!C122</f>
        <v>15.4</v>
      </c>
      <c r="D123" s="23" t="str">
        <f>Critères!D122</f>
        <v>Pour chaque erreur d’accessibilité relevée par un test d’accessibilité automatique ou semi-automatique, l’ outil d’édition fournit-il des suggestions de réparation ?</v>
      </c>
      <c r="E123" s="23" t="s">
        <v>155</v>
      </c>
      <c r="F123" s="29" t="s">
        <v>162</v>
      </c>
    </row>
    <row r="124" spans="1:6" ht="48" x14ac:dyDescent="0.2">
      <c r="A124" s="107"/>
      <c r="B124" s="28" t="str">
        <f>Critères!B123</f>
        <v>-</v>
      </c>
      <c r="C124" s="28" t="str">
        <f>Critères!C123</f>
        <v>15.5</v>
      </c>
      <c r="D124" s="23" t="str">
        <f>Critères!D123</f>
        <v>Pour chaque ensemble de gabarits, un gabarit au moins permet de répondre aux règles d’accessibilité numérique. Cette règle est-elle respectée ?</v>
      </c>
      <c r="E124" s="23" t="s">
        <v>155</v>
      </c>
      <c r="F124" s="29" t="s">
        <v>162</v>
      </c>
    </row>
    <row r="125" spans="1:6" ht="32" x14ac:dyDescent="0.2">
      <c r="A125" s="108"/>
      <c r="B125" s="28" t="str">
        <f>Critères!B124</f>
        <v>-</v>
      </c>
      <c r="C125" s="28" t="str">
        <f>Critères!C124</f>
        <v>15.6</v>
      </c>
      <c r="D125" s="23" t="str">
        <f>Critères!D124</f>
        <v>Chaque gabarit qui permet de répondre aux règles d’accessibilité numérique est-il clairement identifiable ?</v>
      </c>
      <c r="E125" s="23" t="s">
        <v>155</v>
      </c>
      <c r="F125" s="29" t="s">
        <v>162</v>
      </c>
    </row>
    <row r="126" spans="1:6" ht="64" x14ac:dyDescent="0.2">
      <c r="A126" s="106" t="str">
        <f>Critères!$A$125</f>
        <v>SERVICES D’ASSISTANCE</v>
      </c>
      <c r="B126" s="28" t="str">
        <f>Critères!B125</f>
        <v>-</v>
      </c>
      <c r="C126" s="28" t="str">
        <f>Critères!C125</f>
        <v>16.1</v>
      </c>
      <c r="D126" s="23" t="str">
        <f>Critères!D125</f>
        <v>Chaque service d’assistance fournit-il des informations relatives aux fonctionnalités d’accessibilité et à la compatibilité avec l’accessibilité, décrites dans la documentation du site web ?</v>
      </c>
      <c r="E126" s="23" t="s">
        <v>155</v>
      </c>
      <c r="F126" s="29" t="s">
        <v>162</v>
      </c>
    </row>
    <row r="127" spans="1:6" ht="64" x14ac:dyDescent="0.2">
      <c r="A127" s="107"/>
      <c r="B127" s="28" t="str">
        <f>Critères!B126</f>
        <v>-</v>
      </c>
      <c r="C127" s="28" t="str">
        <f>Critères!C126</f>
        <v>16.2</v>
      </c>
      <c r="D127" s="23" t="str">
        <f>Critères!D126</f>
        <v>Le service d’assistance répond aux besoins de communication des personnes handicapées directement ou par l’intermédiaire d’un service de relais. Cette règle est-elle respectée ?</v>
      </c>
      <c r="E127" s="23" t="s">
        <v>155</v>
      </c>
      <c r="F127" s="29" t="s">
        <v>162</v>
      </c>
    </row>
    <row r="128" spans="1:6" ht="32" x14ac:dyDescent="0.2">
      <c r="A128" s="108"/>
      <c r="B128" s="28" t="str">
        <f>Critères!B127</f>
        <v>-</v>
      </c>
      <c r="C128" s="28" t="str">
        <f>Critères!C127</f>
        <v>16.3</v>
      </c>
      <c r="D128" s="23" t="str">
        <f>Critères!D127</f>
        <v>La documentation fournie par le service d’assistance est-elle accessible ?</v>
      </c>
      <c r="E128" s="23" t="s">
        <v>155</v>
      </c>
      <c r="F128" s="29" t="s">
        <v>162</v>
      </c>
    </row>
    <row r="129" spans="1:6" ht="80" x14ac:dyDescent="0.2">
      <c r="A129" s="115" t="str">
        <f>Critères!$A$128</f>
        <v>COMMUNICATION EN TEMPS RÉEL</v>
      </c>
      <c r="B129" s="28" t="str">
        <f>Critères!B128</f>
        <v>-</v>
      </c>
      <c r="C129" s="28" t="str">
        <f>Critères!C128</f>
        <v>17.1</v>
      </c>
      <c r="D129" s="23" t="str">
        <f>Critères!D128</f>
        <v>Pour chaque application web de communication orale bidirectionnelle, l’application est-elle capable d’encoder et de décoder cette communication avec une gamme de fréquences dont la limite supérieure est de 7 000 Hz au moins ?</v>
      </c>
      <c r="E129" s="23" t="s">
        <v>155</v>
      </c>
      <c r="F129" s="29" t="s">
        <v>162</v>
      </c>
    </row>
    <row r="130" spans="1:6" ht="48" x14ac:dyDescent="0.2">
      <c r="A130" s="107"/>
      <c r="B130" s="28" t="str">
        <f>Critères!B129</f>
        <v>-</v>
      </c>
      <c r="C130" s="28" t="str">
        <f>Critères!C129</f>
        <v>17.2</v>
      </c>
      <c r="D130" s="23" t="str">
        <f>Critères!D129</f>
        <v>Chaque application web qui permet une communication orale bidirectionnelle dispose-t-elle d’une fonctionnalité de communication écrite en temps réel ?</v>
      </c>
      <c r="E130" s="23" t="s">
        <v>155</v>
      </c>
      <c r="F130" s="29" t="s">
        <v>162</v>
      </c>
    </row>
    <row r="131" spans="1:6" ht="48" x14ac:dyDescent="0.2">
      <c r="A131" s="107"/>
      <c r="B131" s="28" t="str">
        <f>Critères!B130</f>
        <v>-</v>
      </c>
      <c r="C131" s="28" t="str">
        <f>Critères!C130</f>
        <v>17.3</v>
      </c>
      <c r="D131" s="23" t="str">
        <f>Critères!D130</f>
        <v>Pour chaque application web qui permet une communication orale bidirectionnelle et écrite en temps réel, les deux modes sont-ils utilisables simultanément ?</v>
      </c>
      <c r="E131" s="23" t="s">
        <v>155</v>
      </c>
      <c r="F131" s="29" t="s">
        <v>162</v>
      </c>
    </row>
    <row r="132" spans="1:6" ht="48" x14ac:dyDescent="0.2">
      <c r="A132" s="107"/>
      <c r="B132" s="28" t="str">
        <f>Critères!B131</f>
        <v>-</v>
      </c>
      <c r="C132" s="28" t="str">
        <f>Critères!C131</f>
        <v>17.4</v>
      </c>
      <c r="D132" s="23" t="str">
        <f>Critères!D131</f>
        <v>Pour chaque fonctionnalité de communication écrite en temps réel, les messages peuvent-ils être identifiés (hors cas particuliers) ?</v>
      </c>
      <c r="E132" s="23" t="s">
        <v>155</v>
      </c>
      <c r="F132" s="29" t="s">
        <v>162</v>
      </c>
    </row>
    <row r="133" spans="1:6" ht="48" x14ac:dyDescent="0.2">
      <c r="A133" s="107"/>
      <c r="B133" s="28" t="str">
        <f>Critères!B132</f>
        <v>-</v>
      </c>
      <c r="C133" s="28" t="str">
        <f>Critères!C132</f>
        <v>17.5</v>
      </c>
      <c r="D133" s="23" t="str">
        <f>Critères!D132</f>
        <v>Pour chaque application web de communication orale bidirectionnelle, un indicateur visuel de l’activité orale est-il présent ?</v>
      </c>
      <c r="E133" s="23" t="s">
        <v>155</v>
      </c>
      <c r="F133" s="29" t="s">
        <v>162</v>
      </c>
    </row>
    <row r="134" spans="1:6" ht="64" x14ac:dyDescent="0.2">
      <c r="A134" s="107"/>
      <c r="B134" s="28" t="str">
        <f>Critères!B133</f>
        <v>-</v>
      </c>
      <c r="C134" s="28" t="str">
        <f>Critères!C133</f>
        <v>17.6</v>
      </c>
      <c r="D134" s="23" t="str">
        <f>Critères!D133</f>
        <v>Chaque application web de communication écrite en temps réel qui peut interagir avec d’autres applications de communication écrite en temps réel respecte-t-elle les règles d’interopérabilité en vigueur ?</v>
      </c>
      <c r="E134" s="23" t="s">
        <v>155</v>
      </c>
      <c r="F134" s="29" t="s">
        <v>162</v>
      </c>
    </row>
    <row r="135" spans="1:6" ht="64" x14ac:dyDescent="0.2">
      <c r="A135" s="107"/>
      <c r="B135" s="28" t="str">
        <f>Critères!B134</f>
        <v>-</v>
      </c>
      <c r="C135" s="28" t="str">
        <f>Critères!C134</f>
        <v>17.7</v>
      </c>
      <c r="D135" s="23" t="str">
        <f>Critères!D134</f>
        <v>Pour chaque application web de communication écrite en temps réel, le délai de transmission de chaque unité de saisie est de 500ms ou moins. Cette règle est-elle respectée ?</v>
      </c>
      <c r="E135" s="23" t="s">
        <v>155</v>
      </c>
      <c r="F135" s="29" t="s">
        <v>162</v>
      </c>
    </row>
    <row r="136" spans="1:6" ht="48" x14ac:dyDescent="0.2">
      <c r="A136" s="107"/>
      <c r="B136" s="28" t="str">
        <f>Critères!B135</f>
        <v>-</v>
      </c>
      <c r="C136" s="28" t="str">
        <f>Critères!C135</f>
        <v>17.8</v>
      </c>
      <c r="D136" s="23" t="str">
        <f>Critères!D135</f>
        <v>Pour chaque application web de télécommunication, l’identification de l’interlocuteur qui initie un appel est-elle accessible ?</v>
      </c>
      <c r="E136" s="23" t="s">
        <v>155</v>
      </c>
      <c r="F136" s="29" t="s">
        <v>162</v>
      </c>
    </row>
    <row r="137" spans="1:6" ht="64" x14ac:dyDescent="0.2">
      <c r="A137" s="107"/>
      <c r="B137" s="28" t="str">
        <f>Critères!B136</f>
        <v>-</v>
      </c>
      <c r="C137" s="28" t="str">
        <f>Critères!C136</f>
        <v>17.9</v>
      </c>
      <c r="D137" s="23" t="str">
        <f>Critères!D136</f>
        <v>Pour chaque application web de communication orale bidirectionnelle qui permet d’identifier l’activité d’un interlocuteur oralisant, il est possible d’identifier l’activité d’un interlocuteur signant. Cette règle est-elle respectée ?</v>
      </c>
      <c r="E137" s="23" t="s">
        <v>155</v>
      </c>
      <c r="F137" s="29" t="s">
        <v>162</v>
      </c>
    </row>
    <row r="138" spans="1:6" ht="64" x14ac:dyDescent="0.2">
      <c r="A138" s="107"/>
      <c r="B138" s="28" t="str">
        <f>Critères!B137</f>
        <v>-</v>
      </c>
      <c r="C138" s="28" t="str">
        <f>Critères!C137</f>
        <v>17.10</v>
      </c>
      <c r="D138" s="23" t="str">
        <f>Critères!D137</f>
        <v>Pour chaque application web de communication orale bidirectionnelle qui dispose de fonctionnalités vocales, celles-ci sont-elles utilisables sans la nécessité d’écouter ou parler ?</v>
      </c>
      <c r="E138" s="23" t="s">
        <v>155</v>
      </c>
      <c r="F138" s="29" t="s">
        <v>162</v>
      </c>
    </row>
    <row r="139" spans="1:6" ht="48" x14ac:dyDescent="0.2">
      <c r="A139" s="108"/>
      <c r="B139" s="28" t="str">
        <f>Critères!B138</f>
        <v>-</v>
      </c>
      <c r="C139" s="28" t="str">
        <f>Critères!C138</f>
        <v>17.11</v>
      </c>
      <c r="D139" s="23" t="str">
        <f>Critères!D138</f>
        <v>Pour chaque application web de communication orale bidirectionnelle qui dispose d’une vidéo en temps réel, la qualité de la vidéo est-elle suffisante ?</v>
      </c>
      <c r="E139" s="23" t="s">
        <v>155</v>
      </c>
      <c r="F139" s="29" t="s">
        <v>162</v>
      </c>
    </row>
  </sheetData>
  <mergeCells count="19">
    <mergeCell ref="A129:A139"/>
    <mergeCell ref="A4:A12"/>
    <mergeCell ref="A13:A14"/>
    <mergeCell ref="A15:A17"/>
    <mergeCell ref="A92:A102"/>
    <mergeCell ref="A103:A116"/>
    <mergeCell ref="A117:A119"/>
    <mergeCell ref="A120:A125"/>
    <mergeCell ref="A126:A128"/>
    <mergeCell ref="A46:A50"/>
    <mergeCell ref="A51:A60"/>
    <mergeCell ref="A61:A64"/>
    <mergeCell ref="A65:A78"/>
    <mergeCell ref="A79:A91"/>
    <mergeCell ref="A1:H1"/>
    <mergeCell ref="A2:H2"/>
    <mergeCell ref="A18:A35"/>
    <mergeCell ref="A36:A43"/>
    <mergeCell ref="A44:A45"/>
  </mergeCells>
  <conditionalFormatting sqref="E4:E139">
    <cfRule type="cellIs" dxfId="62" priority="1" operator="equal">
      <formula>"C"</formula>
    </cfRule>
    <cfRule type="cellIs" dxfId="61" priority="2" operator="equal">
      <formula>"NC"</formula>
    </cfRule>
    <cfRule type="cellIs" dxfId="60" priority="3" operator="equal">
      <formula>"NA"</formula>
    </cfRule>
    <cfRule type="cellIs" dxfId="59" priority="4" operator="equal">
      <formula>"NT"</formula>
    </cfRule>
  </conditionalFormatting>
  <conditionalFormatting sqref="F4:F139">
    <cfRule type="cellIs" dxfId="58" priority="5" operator="equal">
      <formula>"D"</formula>
    </cfRule>
    <cfRule type="cellIs" dxfId="57" priority="6" operator="equal">
      <formula>"E"</formula>
    </cfRule>
    <cfRule type="cellIs" dxfId="56" priority="7" operator="equal">
      <formula>"N"</formula>
    </cfRule>
  </conditionalFormatting>
  <dataValidations count="2">
    <dataValidation type="list" operator="equal" showErrorMessage="1" sqref="E4:E139" xr:uid="{1C579325-5328-4F4F-93BF-0C3C92304634}">
      <formula1>"C,NC,NA,NT"</formula1>
      <formula2>0</formula2>
    </dataValidation>
    <dataValidation type="list" operator="equal" showErrorMessage="1" sqref="F4:F139" xr:uid="{1F7996DA-5048-E14C-A6DD-CEA3385AD2B0}">
      <formula1>"D,E,N"</formula1>
    </dataValidation>
  </dataValidations>
  <pageMargins left="0.39374999999999999" right="0.39374999999999999" top="0.53263888888888899" bottom="0.39374999999999999" header="0.39374999999999999" footer="0.39374999999999999"/>
  <pageSetup scale="74" pageOrder="overThenDown" orientation="portrait" horizontalDpi="300" verticalDpi="300"/>
  <headerFooter>
    <oddHeader>&amp;L&amp;10RGAA 3.0 - Relevé pour le site : wwww.site.fr&amp;R&amp;10&amp;P/&amp;N -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3"/>
  <dimension ref="A1:AMJ139"/>
  <sheetViews>
    <sheetView zoomScaleNormal="100" zoomScalePageLayoutView="60" workbookViewId="0">
      <selection activeCell="E4" sqref="E4:E139"/>
    </sheetView>
  </sheetViews>
  <sheetFormatPr baseColWidth="10" defaultColWidth="9.5703125" defaultRowHeight="16" x14ac:dyDescent="0.2"/>
  <cols>
    <col min="1" max="1" width="4.140625" customWidth="1"/>
    <col min="2" max="2" width="4.5703125" bestFit="1" customWidth="1"/>
    <col min="3" max="3" width="5.5703125" style="11" customWidth="1"/>
    <col min="4" max="4" width="39.85546875" style="1" customWidth="1"/>
    <col min="5" max="5" width="3.85546875" style="1" customWidth="1"/>
    <col min="6" max="6" width="3.140625" style="1" customWidth="1"/>
    <col min="7" max="7" width="79.85546875" style="1" customWidth="1"/>
    <col min="8" max="8" width="22.85546875" style="1" customWidth="1"/>
    <col min="9" max="9" width="64.42578125" style="1" customWidth="1"/>
    <col min="10" max="65" width="9.5703125" style="1"/>
    <col min="1025" max="1025" width="7.42578125" customWidth="1"/>
  </cols>
  <sheetData>
    <row r="1" spans="1:1024" x14ac:dyDescent="0.2">
      <c r="A1" s="91" t="str">
        <f>Échantillon!A1</f>
        <v>RAWeb 1 – GRILLE D'ÉVALUATION</v>
      </c>
      <c r="B1" s="91"/>
      <c r="C1" s="91"/>
      <c r="D1" s="91"/>
      <c r="E1" s="91"/>
      <c r="F1" s="91"/>
      <c r="G1" s="91"/>
      <c r="H1" s="91"/>
    </row>
    <row r="2" spans="1:1024" x14ac:dyDescent="0.2">
      <c r="A2" s="116" t="str">
        <f>CONCATENATE(Échantillon!B16," : ",Échantillon!C16)</f>
        <v>Recherche : http://www.site.lu/recherche.html</v>
      </c>
      <c r="B2" s="116"/>
      <c r="C2" s="116"/>
      <c r="D2" s="116"/>
      <c r="E2" s="116"/>
      <c r="F2" s="116"/>
      <c r="G2" s="116"/>
      <c r="H2" s="116"/>
    </row>
    <row r="3" spans="1:1024" ht="120" x14ac:dyDescent="0.2">
      <c r="A3" s="48" t="s">
        <v>25</v>
      </c>
      <c r="B3" s="48" t="s">
        <v>310</v>
      </c>
      <c r="C3" s="48" t="s">
        <v>26</v>
      </c>
      <c r="D3" s="49" t="s">
        <v>27</v>
      </c>
      <c r="E3" s="48" t="s">
        <v>150</v>
      </c>
      <c r="F3" s="48" t="s">
        <v>373</v>
      </c>
      <c r="G3" s="49" t="s">
        <v>295</v>
      </c>
      <c r="H3" s="49" t="s">
        <v>161</v>
      </c>
    </row>
    <row r="4" spans="1:1024" ht="32" x14ac:dyDescent="0.2">
      <c r="A4" s="106" t="str">
        <f>Critères!$A$3</f>
        <v>IMAGES</v>
      </c>
      <c r="B4" s="28" t="str">
        <f>Critères!B3</f>
        <v>RGAA</v>
      </c>
      <c r="C4" s="28" t="str">
        <f>Critères!C3</f>
        <v>1.1</v>
      </c>
      <c r="D4" s="23" t="str">
        <f>Critères!D3</f>
        <v>Chaque image porteuse d’information a-t-elle une alternative textuelle ?</v>
      </c>
      <c r="E4" s="23" t="s">
        <v>155</v>
      </c>
      <c r="F4" s="29" t="s">
        <v>162</v>
      </c>
      <c r="G4" s="23"/>
      <c r="H4" s="23"/>
      <c r="I4"/>
    </row>
    <row r="5" spans="1:1024" ht="32" x14ac:dyDescent="0.2">
      <c r="A5" s="107"/>
      <c r="B5" s="28" t="str">
        <f>Critères!B4</f>
        <v>RGAA</v>
      </c>
      <c r="C5" s="28" t="str">
        <f>Critères!C4</f>
        <v>1.2</v>
      </c>
      <c r="D5" s="23" t="str">
        <f>Critères!D4</f>
        <v>Chaque image de décoration est-elle correctement ignorée par les technologies d’assistance ?</v>
      </c>
      <c r="E5" s="23" t="s">
        <v>155</v>
      </c>
      <c r="F5" s="29" t="s">
        <v>162</v>
      </c>
      <c r="G5" s="23"/>
      <c r="H5" s="23"/>
      <c r="AME5" s="12"/>
      <c r="AMF5" s="12"/>
      <c r="AMG5" s="12"/>
      <c r="AMH5" s="12"/>
      <c r="AMI5" s="12"/>
      <c r="AMJ5" s="12"/>
    </row>
    <row r="6" spans="1:1024" ht="48" x14ac:dyDescent="0.2">
      <c r="A6" s="107"/>
      <c r="B6" s="28" t="str">
        <f>Critères!B5</f>
        <v>RGAA</v>
      </c>
      <c r="C6" s="28" t="str">
        <f>Critères!C5</f>
        <v>1.3</v>
      </c>
      <c r="D6" s="23" t="str">
        <f>Critères!D5</f>
        <v>Pour chaque image porteuse d'information ayant une alternative textuelle, cette alternative est-elle pertinente (hors cas particuliers) ?</v>
      </c>
      <c r="E6" s="23" t="s">
        <v>155</v>
      </c>
      <c r="F6" s="29" t="s">
        <v>162</v>
      </c>
      <c r="G6" s="23"/>
      <c r="H6" s="23"/>
    </row>
    <row r="7" spans="1:1024" ht="64" x14ac:dyDescent="0.2">
      <c r="A7" s="107"/>
      <c r="B7" s="28" t="str">
        <f>Critères!B6</f>
        <v>RGAA</v>
      </c>
      <c r="C7" s="28" t="str">
        <f>Critères!C6</f>
        <v>1.4</v>
      </c>
      <c r="D7" s="23" t="str">
        <f>Critères!D6</f>
        <v>Pour chaque image utilisée comme CAPTCHA ou comme image-test, ayant une alternative textuelle, cette alternative permet-elle d’identifier la nature et la fonction de l’image ?</v>
      </c>
      <c r="E7" s="23" t="s">
        <v>155</v>
      </c>
      <c r="F7" s="29" t="s">
        <v>162</v>
      </c>
      <c r="G7" s="23"/>
      <c r="H7" s="23"/>
    </row>
    <row r="8" spans="1:1024" ht="48" x14ac:dyDescent="0.2">
      <c r="A8" s="107"/>
      <c r="B8" s="28" t="str">
        <f>Critères!B7</f>
        <v>RGAA</v>
      </c>
      <c r="C8" s="28" t="str">
        <f>Critères!C7</f>
        <v>1.5</v>
      </c>
      <c r="D8" s="23" t="str">
        <f>Critères!D7</f>
        <v>Pour chaque image utilisée comme CAPTCHA, une solution d’accès alternatif au contenu ou à la fonction du CAPTCHA est-elle présente ?</v>
      </c>
      <c r="E8" s="23" t="s">
        <v>155</v>
      </c>
      <c r="F8" s="29" t="s">
        <v>162</v>
      </c>
      <c r="G8" s="43"/>
      <c r="H8" s="23"/>
    </row>
    <row r="9" spans="1:1024" ht="32" x14ac:dyDescent="0.2">
      <c r="A9" s="107"/>
      <c r="B9" s="28" t="str">
        <f>Critères!B8</f>
        <v>RGAA</v>
      </c>
      <c r="C9" s="28" t="str">
        <f>Critères!C8</f>
        <v>1.6</v>
      </c>
      <c r="D9" s="23" t="str">
        <f>Critères!D8</f>
        <v>Chaque image porteuse d’information a-t-elle, si nécessaire, une description détaillée ?</v>
      </c>
      <c r="E9" s="23" t="s">
        <v>155</v>
      </c>
      <c r="F9" s="29" t="s">
        <v>162</v>
      </c>
      <c r="G9" s="23"/>
      <c r="H9" s="23"/>
    </row>
    <row r="10" spans="1:1024" ht="32" x14ac:dyDescent="0.2">
      <c r="A10" s="107"/>
      <c r="B10" s="28" t="str">
        <f>Critères!B9</f>
        <v>RGAA</v>
      </c>
      <c r="C10" s="28" t="str">
        <f>Critères!C9</f>
        <v>1.7</v>
      </c>
      <c r="D10" s="23" t="str">
        <f>Critères!D9</f>
        <v>Pour chaque image porteuse d’information ayant une description détaillée, cette description est-elle pertinente ?</v>
      </c>
      <c r="E10" s="23" t="s">
        <v>155</v>
      </c>
      <c r="F10" s="29" t="s">
        <v>162</v>
      </c>
      <c r="G10" s="23"/>
      <c r="H10" s="23"/>
    </row>
    <row r="11" spans="1:1024" ht="64" x14ac:dyDescent="0.2">
      <c r="A11" s="107"/>
      <c r="B11" s="28" t="str">
        <f>Critères!B10</f>
        <v>RGAA</v>
      </c>
      <c r="C11" s="28" t="str">
        <f>Critères!C10</f>
        <v>1.8</v>
      </c>
      <c r="D11" s="23" t="str">
        <f>Critères!D10</f>
        <v>Chaque image texte porteuse d’information, en l’absence d’un mécanisme de remplacement, doit si possible être remplacée par du texte stylé. Cette règle est-elle respectée (hors cas particuliers) ?</v>
      </c>
      <c r="E11" s="23" t="s">
        <v>155</v>
      </c>
      <c r="F11" s="29" t="s">
        <v>162</v>
      </c>
      <c r="G11" s="23"/>
      <c r="H11" s="23"/>
    </row>
    <row r="12" spans="1:1024" ht="32" x14ac:dyDescent="0.2">
      <c r="A12" s="108"/>
      <c r="B12" s="28" t="str">
        <f>Critères!B11</f>
        <v>RGAA</v>
      </c>
      <c r="C12" s="28" t="str">
        <f>Critères!C11</f>
        <v>1.9</v>
      </c>
      <c r="D12" s="23" t="str">
        <f>Critères!D11</f>
        <v>Chaque légende d’image est-elle, si nécessaire, correctement reliée à l’image correspondante ?</v>
      </c>
      <c r="E12" s="23" t="s">
        <v>155</v>
      </c>
      <c r="F12" s="29" t="s">
        <v>162</v>
      </c>
      <c r="G12" s="23"/>
      <c r="H12" s="23"/>
    </row>
    <row r="13" spans="1:1024" ht="17" x14ac:dyDescent="0.2">
      <c r="A13" s="106" t="str">
        <f>Critères!$A$12</f>
        <v>CADRES</v>
      </c>
      <c r="B13" s="28" t="str">
        <f>Critères!B12</f>
        <v>RGAA</v>
      </c>
      <c r="C13" s="28" t="str">
        <f>Critères!C12</f>
        <v>2.1</v>
      </c>
      <c r="D13" s="23" t="str">
        <f>Critères!D12</f>
        <v>Chaque cadre a-t-il un titre de cadre ?</v>
      </c>
      <c r="E13" s="23" t="s">
        <v>155</v>
      </c>
      <c r="F13" s="29" t="s">
        <v>162</v>
      </c>
      <c r="G13" s="30"/>
      <c r="H13" s="23"/>
    </row>
    <row r="14" spans="1:1024" ht="32" x14ac:dyDescent="0.2">
      <c r="A14" s="108"/>
      <c r="B14" s="28" t="str">
        <f>Critères!B13</f>
        <v>RGAA</v>
      </c>
      <c r="C14" s="28" t="str">
        <f>Critères!C13</f>
        <v>2.2</v>
      </c>
      <c r="D14" s="23" t="str">
        <f>Critères!D13</f>
        <v>Pour chaque cadre ayant un titre de cadre, ce titre de cadre est-il pertinent ?</v>
      </c>
      <c r="E14" s="23" t="s">
        <v>155</v>
      </c>
      <c r="F14" s="29" t="s">
        <v>162</v>
      </c>
      <c r="G14" s="23"/>
      <c r="H14" s="23"/>
    </row>
    <row r="15" spans="1:1024" ht="48" x14ac:dyDescent="0.2">
      <c r="A15" s="106" t="str">
        <f>Critères!$A$14</f>
        <v>COULEURS</v>
      </c>
      <c r="B15" s="28" t="str">
        <f>Critères!B14</f>
        <v>RGAA</v>
      </c>
      <c r="C15" s="28" t="str">
        <f>Critères!C14</f>
        <v>3.1</v>
      </c>
      <c r="D15" s="23" t="str">
        <f>Critères!D14</f>
        <v>Dans chaque page web, l’information ne doit pas être donnée uniquement par la couleur. Cette règle est-elle respectée ?</v>
      </c>
      <c r="E15" s="23" t="s">
        <v>155</v>
      </c>
      <c r="F15" s="29" t="s">
        <v>162</v>
      </c>
      <c r="G15" s="23"/>
      <c r="H15" s="23"/>
    </row>
    <row r="16" spans="1:1024" ht="48" x14ac:dyDescent="0.2">
      <c r="A16" s="107"/>
      <c r="B16" s="28" t="str">
        <f>Critères!B15</f>
        <v>RGAA</v>
      </c>
      <c r="C16" s="28" t="str">
        <f>Critères!C15</f>
        <v>3.2</v>
      </c>
      <c r="D16" s="23" t="str">
        <f>Critères!D15</f>
        <v>Dans chaque page web, le contraste entre la couleur du texte et la couleur de son arrière-plan est-il suffisamment élevé (hors cas particuliers) ?</v>
      </c>
      <c r="E16" s="23" t="s">
        <v>155</v>
      </c>
      <c r="F16" s="29" t="s">
        <v>162</v>
      </c>
      <c r="G16" s="23"/>
      <c r="H16" s="23"/>
    </row>
    <row r="17" spans="1:8" ht="64" x14ac:dyDescent="0.2">
      <c r="A17" s="108"/>
      <c r="B17" s="28" t="str">
        <f>Critères!B16</f>
        <v>RGAA</v>
      </c>
      <c r="C17" s="28" t="str">
        <f>Critères!C16</f>
        <v>3.3</v>
      </c>
      <c r="D17" s="23" t="str">
        <f>Critères!D16</f>
        <v>Dans chaque page web, les couleurs utilisées dans les composants d’interface ou les éléments graphiques porteurs d’informations sont-elles suffisamment contrastées (hors cas particuliers) ?</v>
      </c>
      <c r="E17" s="23" t="s">
        <v>155</v>
      </c>
      <c r="F17" s="29" t="s">
        <v>162</v>
      </c>
      <c r="G17" s="23"/>
      <c r="H17" s="23"/>
    </row>
    <row r="18" spans="1:8" ht="48" x14ac:dyDescent="0.2">
      <c r="A18" s="106" t="str">
        <f>Critères!$A$17</f>
        <v>MULTIMÉDIA</v>
      </c>
      <c r="B18" s="28" t="str">
        <f>Critères!B17</f>
        <v>RGAA</v>
      </c>
      <c r="C18" s="28" t="str">
        <f>Critères!C17</f>
        <v>4.1</v>
      </c>
      <c r="D18" s="23" t="str">
        <f>Critères!D17</f>
        <v>Chaque média temporel pré-enregistré a-t-il, si nécessaire, une transcription textuelle ou une audiodescription (hors cas particuliers) ?</v>
      </c>
      <c r="E18" s="23" t="s">
        <v>155</v>
      </c>
      <c r="F18" s="29" t="s">
        <v>162</v>
      </c>
      <c r="G18" s="23"/>
      <c r="H18" s="23"/>
    </row>
    <row r="19" spans="1:8" ht="64" x14ac:dyDescent="0.2">
      <c r="A19" s="107"/>
      <c r="B19" s="28" t="str">
        <f>Critères!B18</f>
        <v>RGAA</v>
      </c>
      <c r="C19" s="28" t="str">
        <f>Critères!C18</f>
        <v>4.2</v>
      </c>
      <c r="D19" s="23" t="str">
        <f>Critères!D18</f>
        <v>Pour chaque média temporel pré-enregistré ayant une transcription textuelle ou une audiodescription synchronisée, celles-ci sont-elles pertinentes (hors cas particuliers) ?</v>
      </c>
      <c r="E19" s="23" t="s">
        <v>155</v>
      </c>
      <c r="F19" s="29" t="s">
        <v>162</v>
      </c>
      <c r="G19" s="23"/>
      <c r="H19" s="23"/>
    </row>
    <row r="20" spans="1:8" ht="48" x14ac:dyDescent="0.2">
      <c r="A20" s="107"/>
      <c r="B20" s="28" t="str">
        <f>Critères!B19</f>
        <v>RGAA</v>
      </c>
      <c r="C20" s="28" t="str">
        <f>Critères!C19</f>
        <v>4.3</v>
      </c>
      <c r="D20" s="23" t="str">
        <f>Critères!D19</f>
        <v>Chaque média temporel synchronisé pré-enregistré a-t-il, si nécessaire, des sous-titres synchronisés (hors cas particuliers) ?</v>
      </c>
      <c r="E20" s="23" t="s">
        <v>155</v>
      </c>
      <c r="F20" s="29" t="s">
        <v>162</v>
      </c>
      <c r="G20" s="23"/>
      <c r="H20" s="23"/>
    </row>
    <row r="21" spans="1:8" ht="48" x14ac:dyDescent="0.2">
      <c r="A21" s="107"/>
      <c r="B21" s="28" t="str">
        <f>Critères!B20</f>
        <v>RGAA</v>
      </c>
      <c r="C21" s="28" t="str">
        <f>Critères!C20</f>
        <v>4.4</v>
      </c>
      <c r="D21" s="23" t="str">
        <f>Critères!D20</f>
        <v>Pour chaque média temporel synchronisé pré-enregistré ayant des sous-titres synchronisés, ces sous-titres sont-ils pertinents ?</v>
      </c>
      <c r="E21" s="23" t="s">
        <v>155</v>
      </c>
      <c r="F21" s="29" t="s">
        <v>162</v>
      </c>
      <c r="G21" s="23"/>
      <c r="H21" s="23"/>
    </row>
    <row r="22" spans="1:8" ht="32" x14ac:dyDescent="0.2">
      <c r="A22" s="107"/>
      <c r="B22" s="28" t="str">
        <f>Critères!B21</f>
        <v>RGAA</v>
      </c>
      <c r="C22" s="28" t="str">
        <f>Critères!C21</f>
        <v>4.5</v>
      </c>
      <c r="D22" s="23" t="str">
        <f>Critères!D21</f>
        <v>Chaque média temporel pré-enregistré a-t-il, si nécessaire, une audiodescription synchronisée (hors cas particuliers) ?</v>
      </c>
      <c r="E22" s="23" t="s">
        <v>155</v>
      </c>
      <c r="F22" s="29" t="s">
        <v>162</v>
      </c>
      <c r="G22" s="23"/>
      <c r="H22" s="23"/>
    </row>
    <row r="23" spans="1:8" ht="32" x14ac:dyDescent="0.2">
      <c r="A23" s="107"/>
      <c r="B23" s="28" t="str">
        <f>Critères!B22</f>
        <v>RGAA</v>
      </c>
      <c r="C23" s="28" t="str">
        <f>Critères!C22</f>
        <v>4.6</v>
      </c>
      <c r="D23" s="23" t="str">
        <f>Critères!D22</f>
        <v>Pour chaque média temporel pré-enregistré ayant une audiodescription synchronisée, celle-ci est-elle pertinente ?</v>
      </c>
      <c r="E23" s="23" t="s">
        <v>155</v>
      </c>
      <c r="F23" s="29" t="s">
        <v>162</v>
      </c>
      <c r="G23" s="23"/>
      <c r="H23" s="23"/>
    </row>
    <row r="24" spans="1:8" ht="32" x14ac:dyDescent="0.2">
      <c r="A24" s="107"/>
      <c r="B24" s="28" t="str">
        <f>Critères!B23</f>
        <v>RGAA</v>
      </c>
      <c r="C24" s="28" t="str">
        <f>Critères!C23</f>
        <v>4.7</v>
      </c>
      <c r="D24" s="23" t="str">
        <f>Critères!D23</f>
        <v>Chaque média temporel est-il clairement identifiable (hors cas particuliers) ?</v>
      </c>
      <c r="E24" s="23" t="s">
        <v>155</v>
      </c>
      <c r="F24" s="29" t="s">
        <v>162</v>
      </c>
      <c r="G24" s="23"/>
      <c r="H24" s="23"/>
    </row>
    <row r="25" spans="1:8" ht="32" x14ac:dyDescent="0.2">
      <c r="A25" s="107"/>
      <c r="B25" s="28" t="str">
        <f>Critères!B24</f>
        <v>RGAA</v>
      </c>
      <c r="C25" s="28" t="str">
        <f>Critères!C24</f>
        <v>4.8</v>
      </c>
      <c r="D25" s="23" t="str">
        <f>Critères!D24</f>
        <v>Chaque média non temporel a-t-il, si nécessaire, une alternative (hors cas particuliers) ?</v>
      </c>
      <c r="E25" s="23" t="s">
        <v>155</v>
      </c>
      <c r="F25" s="29" t="s">
        <v>162</v>
      </c>
      <c r="G25" s="23"/>
      <c r="H25" s="23"/>
    </row>
    <row r="26" spans="1:8" ht="32" x14ac:dyDescent="0.2">
      <c r="A26" s="107"/>
      <c r="B26" s="28" t="str">
        <f>Critères!B25</f>
        <v>RGAA</v>
      </c>
      <c r="C26" s="28" t="str">
        <f>Critères!C25</f>
        <v>4.9</v>
      </c>
      <c r="D26" s="23" t="str">
        <f>Critères!D25</f>
        <v>Pour chaque média non temporel ayant une alternative, cette alternative est-elle pertinente ?</v>
      </c>
      <c r="E26" s="23" t="s">
        <v>155</v>
      </c>
      <c r="F26" s="29" t="s">
        <v>162</v>
      </c>
      <c r="G26" s="23"/>
      <c r="H26" s="23"/>
    </row>
    <row r="27" spans="1:8" ht="32" x14ac:dyDescent="0.2">
      <c r="A27" s="107"/>
      <c r="B27" s="28" t="str">
        <f>Critères!B26</f>
        <v>RGAA</v>
      </c>
      <c r="C27" s="28" t="str">
        <f>Critères!C26</f>
        <v>4.10</v>
      </c>
      <c r="D27" s="23" t="str">
        <f>Critères!D26</f>
        <v>Chaque son déclenché automatiquement est-il contrôlable par l’utilisateur ?</v>
      </c>
      <c r="E27" s="23" t="s">
        <v>155</v>
      </c>
      <c r="F27" s="29" t="s">
        <v>162</v>
      </c>
      <c r="G27" s="23"/>
      <c r="H27" s="23"/>
    </row>
    <row r="28" spans="1:8" ht="48" x14ac:dyDescent="0.2">
      <c r="A28" s="107"/>
      <c r="B28" s="28" t="str">
        <f>Critères!B27</f>
        <v>RGAA</v>
      </c>
      <c r="C28" s="28" t="str">
        <f>Critères!C27</f>
        <v>4.11</v>
      </c>
      <c r="D28" s="23" t="str">
        <f>Critères!D27</f>
        <v>La consultation de chaque média temporel est-elle, si nécessaire, contrôlable par le clavier et tout dispositif de pointage ?</v>
      </c>
      <c r="E28" s="23" t="s">
        <v>155</v>
      </c>
      <c r="F28" s="29" t="s">
        <v>162</v>
      </c>
      <c r="G28" s="23"/>
      <c r="H28" s="23"/>
    </row>
    <row r="29" spans="1:8" ht="32" x14ac:dyDescent="0.2">
      <c r="A29" s="107"/>
      <c r="B29" s="28" t="str">
        <f>Critères!B28</f>
        <v>RGAA</v>
      </c>
      <c r="C29" s="28" t="str">
        <f>Critères!C28</f>
        <v>4.12</v>
      </c>
      <c r="D29" s="23" t="str">
        <f>Critères!D28</f>
        <v>La consultation de chaque média non temporel est-elle contrôlable par le clavier et tout dispositif de pointage ?</v>
      </c>
      <c r="E29" s="23" t="s">
        <v>155</v>
      </c>
      <c r="F29" s="29" t="s">
        <v>162</v>
      </c>
      <c r="G29" s="23"/>
      <c r="H29" s="23"/>
    </row>
    <row r="30" spans="1:8" ht="32" x14ac:dyDescent="0.2">
      <c r="A30" s="107"/>
      <c r="B30" s="28" t="str">
        <f>Critères!B29</f>
        <v>RGAA</v>
      </c>
      <c r="C30" s="28" t="str">
        <f>Critères!C29</f>
        <v>4.13</v>
      </c>
      <c r="D30" s="23" t="str">
        <f>Critères!D29</f>
        <v>Chaque média temporel et non temporel est-il compatible avec les technologies d’assistance (hors cas particuliers) ?</v>
      </c>
      <c r="E30" s="23" t="s">
        <v>155</v>
      </c>
      <c r="F30" s="29" t="s">
        <v>162</v>
      </c>
      <c r="G30" s="23"/>
      <c r="H30" s="23"/>
    </row>
    <row r="31" spans="1:8" ht="80" x14ac:dyDescent="0.2">
      <c r="A31" s="107"/>
      <c r="B31" s="28" t="str">
        <f>Critères!B30</f>
        <v>-</v>
      </c>
      <c r="C31" s="28" t="str">
        <f>Critères!C30</f>
        <v>4.14</v>
      </c>
      <c r="D31" s="23" t="str">
        <f>Critères!D30</f>
        <v xml:space="preserve">Pour chaque média temporel qui dispose d’une piste de sous-titres synchronisés ou d’une audiodescription , les fonctionnalités de contrôle de ces alternatives sont-elles présentées au même niveau que les fonctionnalités principales  ? </v>
      </c>
      <c r="E31" s="23" t="s">
        <v>155</v>
      </c>
      <c r="F31" s="29" t="s">
        <v>162</v>
      </c>
      <c r="G31" s="23"/>
      <c r="H31" s="23"/>
    </row>
    <row r="32" spans="1:8" ht="64" x14ac:dyDescent="0.2">
      <c r="A32" s="107"/>
      <c r="B32" s="28" t="str">
        <f>Critères!B31</f>
        <v>-</v>
      </c>
      <c r="C32" s="28" t="str">
        <f>Critères!C31</f>
        <v>4.15</v>
      </c>
      <c r="D32" s="23" t="str">
        <f>Critères!D31</f>
        <v>Pour chaque fonctionnalité qui transmet, convertit ou enregistre un média temporel synchronisé pré-enregistré qui possède une piste de sous-titres, à l’issue du processus, les sous-titres sont-ils correctement conservés ?</v>
      </c>
      <c r="E32" s="23" t="s">
        <v>155</v>
      </c>
      <c r="F32" s="29" t="s">
        <v>162</v>
      </c>
      <c r="G32" s="23"/>
      <c r="H32" s="23"/>
    </row>
    <row r="33" spans="1:9" ht="64" x14ac:dyDescent="0.2">
      <c r="A33" s="107"/>
      <c r="B33" s="28" t="str">
        <f>Critères!B32</f>
        <v>-</v>
      </c>
      <c r="C33" s="28" t="str">
        <f>Critères!C32</f>
        <v>4.16</v>
      </c>
      <c r="D33" s="23" t="str">
        <f>Critères!D32</f>
        <v>Pour chaque fonctionnalité qui transmet, convertit ou enregistre un média temporel pré-enregistré avec une audiodescription synchronisée, à l’issue du processus, l’audiodescription est-elle correctement conservée ?</v>
      </c>
      <c r="E33" s="23" t="s">
        <v>155</v>
      </c>
      <c r="F33" s="29" t="s">
        <v>162</v>
      </c>
      <c r="G33" s="23"/>
      <c r="H33" s="23"/>
    </row>
    <row r="34" spans="1:9" ht="48" x14ac:dyDescent="0.2">
      <c r="A34" s="107"/>
      <c r="B34" s="28" t="str">
        <f>Critères!B33</f>
        <v>-</v>
      </c>
      <c r="C34" s="28" t="str">
        <f>Critères!C33</f>
        <v>4.17</v>
      </c>
      <c r="D34" s="23" t="str">
        <f>Critères!D33</f>
        <v>Pour chaque média temporel pré-enregistré, la présentation des sous-titres est-elle contrôlable par l’utilisateur (hors cas particuliers) ?</v>
      </c>
      <c r="E34" s="23" t="s">
        <v>155</v>
      </c>
      <c r="F34" s="29" t="s">
        <v>162</v>
      </c>
      <c r="G34" s="23"/>
      <c r="H34" s="23"/>
    </row>
    <row r="35" spans="1:9" ht="48" x14ac:dyDescent="0.2">
      <c r="A35" s="108"/>
      <c r="B35" s="28" t="str">
        <f>Critères!B34</f>
        <v>-</v>
      </c>
      <c r="C35" s="28" t="str">
        <f>Critères!C34</f>
        <v>4.18</v>
      </c>
      <c r="D35" s="23" t="str">
        <f>Critères!D34</f>
        <v>Pour chaque média temporel synchronisé pré-enregistré qui possède des sous-titres de traduction synchronisés, ceux-ci peuvent-ils être vocalisés (hors cas particuliers) ?</v>
      </c>
      <c r="E35" s="23" t="s">
        <v>155</v>
      </c>
      <c r="F35" s="29" t="s">
        <v>162</v>
      </c>
      <c r="G35" s="23"/>
      <c r="H35" s="23"/>
    </row>
    <row r="36" spans="1:9" ht="17" x14ac:dyDescent="0.2">
      <c r="A36" s="106" t="str">
        <f>Critères!$A$35</f>
        <v>TABLEAUX</v>
      </c>
      <c r="B36" s="28" t="str">
        <f>Critères!B35</f>
        <v>RGAA</v>
      </c>
      <c r="C36" s="28" t="str">
        <f>Critères!C35</f>
        <v>5.1</v>
      </c>
      <c r="D36" s="23" t="str">
        <f>Critères!D35</f>
        <v>Chaque tableau de données complexe a-t-il un résumé ?</v>
      </c>
      <c r="E36" s="23" t="s">
        <v>155</v>
      </c>
      <c r="F36" s="29" t="s">
        <v>162</v>
      </c>
      <c r="G36" s="23"/>
      <c r="H36" s="23"/>
    </row>
    <row r="37" spans="1:9" ht="32" x14ac:dyDescent="0.2">
      <c r="A37" s="107"/>
      <c r="B37" s="28" t="str">
        <f>Critères!B36</f>
        <v>RGAA</v>
      </c>
      <c r="C37" s="28" t="str">
        <f>Critères!C36</f>
        <v>5.2</v>
      </c>
      <c r="D37" s="23" t="str">
        <f>Critères!D36</f>
        <v>Pour chaque tableau de données complexe ayant un résumé, celui-ci est-il pertinent ?</v>
      </c>
      <c r="E37" s="23" t="s">
        <v>155</v>
      </c>
      <c r="F37" s="29" t="s">
        <v>162</v>
      </c>
      <c r="G37" s="23"/>
      <c r="H37" s="23"/>
    </row>
    <row r="38" spans="1:9" ht="32" x14ac:dyDescent="0.2">
      <c r="A38" s="107"/>
      <c r="B38" s="28" t="str">
        <f>Critères!B37</f>
        <v>RGAA</v>
      </c>
      <c r="C38" s="28" t="str">
        <f>Critères!C37</f>
        <v>5.3</v>
      </c>
      <c r="D38" s="23" t="str">
        <f>Critères!D37</f>
        <v>Pour chaque tableau de mise en forme, le contenu linéarisé reste-t-il compréhensible ?</v>
      </c>
      <c r="E38" s="23" t="s">
        <v>155</v>
      </c>
      <c r="F38" s="29" t="s">
        <v>162</v>
      </c>
      <c r="G38" s="23"/>
      <c r="H38" s="23"/>
    </row>
    <row r="39" spans="1:9" ht="32" x14ac:dyDescent="0.2">
      <c r="A39" s="107"/>
      <c r="B39" s="28" t="str">
        <f>Critères!B38</f>
        <v>RGAA</v>
      </c>
      <c r="C39" s="28" t="str">
        <f>Critères!C38</f>
        <v>5.4</v>
      </c>
      <c r="D39" s="23" t="str">
        <f>Critères!D38</f>
        <v>Pour chaque tableau de données ayant un titre, le titre est-il correctement associé au tableau de données ?</v>
      </c>
      <c r="E39" s="23" t="s">
        <v>155</v>
      </c>
      <c r="F39" s="29" t="s">
        <v>162</v>
      </c>
      <c r="G39" s="23"/>
      <c r="H39" s="23"/>
    </row>
    <row r="40" spans="1:9" ht="32" x14ac:dyDescent="0.2">
      <c r="A40" s="107"/>
      <c r="B40" s="28" t="str">
        <f>Critères!B39</f>
        <v>RGAA</v>
      </c>
      <c r="C40" s="28" t="str">
        <f>Critères!C39</f>
        <v>5.5</v>
      </c>
      <c r="D40" s="23" t="str">
        <f>Critères!D39</f>
        <v>Pour chaque tableau de données ayant un titre, celui-ci est-il pertinent ?</v>
      </c>
      <c r="E40" s="23" t="s">
        <v>155</v>
      </c>
      <c r="F40" s="29" t="s">
        <v>162</v>
      </c>
      <c r="G40" s="31"/>
      <c r="H40" s="23"/>
    </row>
    <row r="41" spans="1:9" ht="48" x14ac:dyDescent="0.2">
      <c r="A41" s="107"/>
      <c r="B41" s="28" t="str">
        <f>Critères!B40</f>
        <v>RGAA</v>
      </c>
      <c r="C41" s="28" t="str">
        <f>Critères!C40</f>
        <v>5.6</v>
      </c>
      <c r="D41" s="23" t="str">
        <f>Critères!D40</f>
        <v>Pour chaque tableau de données, chaque en-tête de colonnes et chaque en-tête de lignes sont-ils correctement déclarés ?</v>
      </c>
      <c r="E41" s="23" t="s">
        <v>155</v>
      </c>
      <c r="F41" s="29" t="s">
        <v>162</v>
      </c>
      <c r="G41" s="23"/>
      <c r="H41" s="23"/>
    </row>
    <row r="42" spans="1:9" ht="48" x14ac:dyDescent="0.2">
      <c r="A42" s="107"/>
      <c r="B42" s="28" t="str">
        <f>Critères!B41</f>
        <v>RGAA</v>
      </c>
      <c r="C42" s="28" t="str">
        <f>Critères!C41</f>
        <v>5.7</v>
      </c>
      <c r="D42" s="23" t="str">
        <f>Critères!D41</f>
        <v>Pour chaque tableau de données, la technique appropriée permettant d’associer chaque cellule avec ses en-têtes est-elle utilisée (hors cas particuliers) ?</v>
      </c>
      <c r="E42" s="23" t="s">
        <v>155</v>
      </c>
      <c r="F42" s="29" t="s">
        <v>162</v>
      </c>
      <c r="G42" s="23"/>
      <c r="H42" s="23"/>
    </row>
    <row r="43" spans="1:9" ht="48" x14ac:dyDescent="0.2">
      <c r="A43" s="108"/>
      <c r="B43" s="28" t="str">
        <f>Critères!B42</f>
        <v>RGAA</v>
      </c>
      <c r="C43" s="28" t="str">
        <f>Critères!C42</f>
        <v>5.8</v>
      </c>
      <c r="D43" s="23" t="str">
        <f>Critères!D42</f>
        <v>Chaque tableau de mise en forme ne doit pas utiliser d’éléments propres aux tableaux de données. Cette règle est-elle respectée ?</v>
      </c>
      <c r="E43" s="23" t="s">
        <v>155</v>
      </c>
      <c r="F43" s="29" t="s">
        <v>162</v>
      </c>
      <c r="G43" s="23"/>
      <c r="H43" s="23"/>
    </row>
    <row r="44" spans="1:9" ht="17" x14ac:dyDescent="0.2">
      <c r="A44" s="106" t="str">
        <f>Critères!$A$43</f>
        <v>LIENS</v>
      </c>
      <c r="B44" s="28" t="str">
        <f>Critères!B43</f>
        <v>RGAA</v>
      </c>
      <c r="C44" s="28" t="str">
        <f>Critères!C43</f>
        <v>6.1</v>
      </c>
      <c r="D44" s="23" t="str">
        <f>Critères!D43</f>
        <v>Chaque lien est-il explicite (hors cas particuliers) ?</v>
      </c>
      <c r="E44" s="23" t="s">
        <v>155</v>
      </c>
      <c r="F44" s="29" t="s">
        <v>162</v>
      </c>
      <c r="G44" s="23"/>
      <c r="H44" s="23"/>
    </row>
    <row r="45" spans="1:9" ht="17" x14ac:dyDescent="0.2">
      <c r="A45" s="108"/>
      <c r="B45" s="28" t="str">
        <f>Critères!B44</f>
        <v>RGAA</v>
      </c>
      <c r="C45" s="28" t="str">
        <f>Critères!C44</f>
        <v>6.2</v>
      </c>
      <c r="D45" s="23" t="str">
        <f>Critères!D44</f>
        <v>Dans chaque page web, chaque lien a-t-il un intitulé ?</v>
      </c>
      <c r="E45" s="23" t="s">
        <v>155</v>
      </c>
      <c r="F45" s="29" t="s">
        <v>162</v>
      </c>
      <c r="G45" s="23"/>
      <c r="H45" s="23"/>
    </row>
    <row r="46" spans="1:9" ht="32" x14ac:dyDescent="0.2">
      <c r="A46" s="106" t="str">
        <f>Critères!$A$45</f>
        <v>SCRIPTS</v>
      </c>
      <c r="B46" s="28" t="str">
        <f>Critères!B45</f>
        <v>RGAA</v>
      </c>
      <c r="C46" s="28" t="str">
        <f>Critères!C45</f>
        <v>7.1</v>
      </c>
      <c r="D46" s="23" t="str">
        <f>Critères!D45</f>
        <v>Chaque script est-il, si nécessaire, compatible avec les technologies d’assistance ?</v>
      </c>
      <c r="E46" s="23" t="s">
        <v>155</v>
      </c>
      <c r="F46" s="29" t="s">
        <v>162</v>
      </c>
      <c r="G46" s="23"/>
      <c r="H46" s="23"/>
    </row>
    <row r="47" spans="1:9" ht="32" x14ac:dyDescent="0.2">
      <c r="A47" s="107"/>
      <c r="B47" s="28" t="str">
        <f>Critères!B46</f>
        <v>RGAA</v>
      </c>
      <c r="C47" s="28" t="str">
        <f>Critères!C46</f>
        <v>7.2</v>
      </c>
      <c r="D47" s="23" t="str">
        <f>Critères!D46</f>
        <v>Pour chaque script ayant une alternative, cette alternative est-elle pertinente ?</v>
      </c>
      <c r="E47" s="23" t="s">
        <v>155</v>
      </c>
      <c r="F47" s="29" t="s">
        <v>162</v>
      </c>
      <c r="G47" s="23"/>
      <c r="H47" s="23"/>
      <c r="I47" s="37"/>
    </row>
    <row r="48" spans="1:9" ht="32" x14ac:dyDescent="0.2">
      <c r="A48" s="107"/>
      <c r="B48" s="28" t="str">
        <f>Critères!B47</f>
        <v>RGAA</v>
      </c>
      <c r="C48" s="28" t="str">
        <f>Critères!C47</f>
        <v>7.3</v>
      </c>
      <c r="D48" s="23" t="str">
        <f>Critères!D47</f>
        <v>Chaque script est-il contrôlable par le clavier et par tout dispositif de pointage (hors cas particuliers) ?</v>
      </c>
      <c r="E48" s="23" t="s">
        <v>155</v>
      </c>
      <c r="F48" s="29" t="s">
        <v>162</v>
      </c>
      <c r="G48" s="23"/>
      <c r="H48" s="23"/>
    </row>
    <row r="49" spans="1:8" ht="32" x14ac:dyDescent="0.2">
      <c r="A49" s="107"/>
      <c r="B49" s="28" t="str">
        <f>Critères!B48</f>
        <v>RGAA</v>
      </c>
      <c r="C49" s="28" t="str">
        <f>Critères!C48</f>
        <v>7.4</v>
      </c>
      <c r="D49" s="23" t="str">
        <f>Critères!D48</f>
        <v>Pour chaque script qui initie un changement de contexte, l’utilisateur est-il averti ou en a-t-il le contrôle ?</v>
      </c>
      <c r="E49" s="23" t="s">
        <v>155</v>
      </c>
      <c r="F49" s="29" t="s">
        <v>162</v>
      </c>
      <c r="G49" s="23"/>
      <c r="H49" s="23"/>
    </row>
    <row r="50" spans="1:8" ht="32" x14ac:dyDescent="0.2">
      <c r="A50" s="108"/>
      <c r="B50" s="28" t="str">
        <f>Critères!B49</f>
        <v>RGAA</v>
      </c>
      <c r="C50" s="28" t="str">
        <f>Critères!C49</f>
        <v>7.5</v>
      </c>
      <c r="D50" s="23" t="str">
        <f>Critères!D49</f>
        <v>Dans chaque page web, les messages de statut sont-ils correctement restitués par les technologies d’assistance ?</v>
      </c>
      <c r="E50" s="23" t="s">
        <v>155</v>
      </c>
      <c r="F50" s="29" t="s">
        <v>162</v>
      </c>
      <c r="G50" s="23"/>
      <c r="H50" s="23"/>
    </row>
    <row r="51" spans="1:8" ht="17" x14ac:dyDescent="0.2">
      <c r="A51" s="106" t="str">
        <f>Critères!$A$50</f>
        <v>ÉLÉMENTS OBLIGATOIRES</v>
      </c>
      <c r="B51" s="28" t="str">
        <f>Critères!B50</f>
        <v>RGAA</v>
      </c>
      <c r="C51" s="28" t="str">
        <f>Critères!C50</f>
        <v>8.1</v>
      </c>
      <c r="D51" s="23" t="str">
        <f>Critères!D50</f>
        <v>Chaque page web est-elle définie par un type de document ?</v>
      </c>
      <c r="E51" s="23" t="s">
        <v>155</v>
      </c>
      <c r="F51" s="29" t="s">
        <v>162</v>
      </c>
      <c r="G51" s="23"/>
      <c r="H51" s="23"/>
    </row>
    <row r="52" spans="1:8" ht="32" x14ac:dyDescent="0.2">
      <c r="A52" s="107"/>
      <c r="B52" s="28" t="str">
        <f>Critères!B51</f>
        <v>RGAA</v>
      </c>
      <c r="C52" s="28" t="str">
        <f>Critères!C51</f>
        <v>8.2</v>
      </c>
      <c r="D52" s="23" t="str">
        <f>Critères!D51</f>
        <v>Pour chaque page web, le code source généré est-il valide selon le type de document spécifié (hors cas particuliers) ?</v>
      </c>
      <c r="E52" s="23" t="s">
        <v>155</v>
      </c>
      <c r="F52" s="29" t="s">
        <v>162</v>
      </c>
      <c r="G52" s="23"/>
      <c r="H52" s="23"/>
    </row>
    <row r="53" spans="1:8" ht="32" x14ac:dyDescent="0.2">
      <c r="A53" s="107"/>
      <c r="B53" s="28" t="str">
        <f>Critères!B52</f>
        <v>RGAA</v>
      </c>
      <c r="C53" s="28" t="str">
        <f>Critères!C52</f>
        <v>8.3</v>
      </c>
      <c r="D53" s="23" t="str">
        <f>Critères!D52</f>
        <v>Dans chaque page web, la langue par défaut est-elle présente ?</v>
      </c>
      <c r="E53" s="23" t="s">
        <v>155</v>
      </c>
      <c r="F53" s="29" t="s">
        <v>162</v>
      </c>
      <c r="G53" s="23"/>
      <c r="H53" s="23"/>
    </row>
    <row r="54" spans="1:8" ht="32" x14ac:dyDescent="0.2">
      <c r="A54" s="107"/>
      <c r="B54" s="28" t="str">
        <f>Critères!B53</f>
        <v>RGAA</v>
      </c>
      <c r="C54" s="28" t="str">
        <f>Critères!C53</f>
        <v>8.4</v>
      </c>
      <c r="D54" s="23" t="str">
        <f>Critères!D53</f>
        <v>Pour chaque page web ayant une langue par défaut, le code de langue est-il pertinent ?</v>
      </c>
      <c r="E54" s="23" t="s">
        <v>155</v>
      </c>
      <c r="F54" s="29" t="s">
        <v>162</v>
      </c>
      <c r="G54" s="23"/>
      <c r="H54" s="23"/>
    </row>
    <row r="55" spans="1:8" ht="17" x14ac:dyDescent="0.2">
      <c r="A55" s="107"/>
      <c r="B55" s="28" t="str">
        <f>Critères!B54</f>
        <v>RGAA</v>
      </c>
      <c r="C55" s="28" t="str">
        <f>Critères!C54</f>
        <v>8.5</v>
      </c>
      <c r="D55" s="23" t="str">
        <f>Critères!D54</f>
        <v>Chaque page web a-t-elle un titre de page ?</v>
      </c>
      <c r="E55" s="23" t="s">
        <v>155</v>
      </c>
      <c r="F55" s="29" t="s">
        <v>162</v>
      </c>
      <c r="G55" s="23"/>
      <c r="H55" s="23"/>
    </row>
    <row r="56" spans="1:8" ht="32" x14ac:dyDescent="0.2">
      <c r="A56" s="107"/>
      <c r="B56" s="28" t="str">
        <f>Critères!B55</f>
        <v>RGAA</v>
      </c>
      <c r="C56" s="28" t="str">
        <f>Critères!C55</f>
        <v>8.6</v>
      </c>
      <c r="D56" s="23" t="str">
        <f>Critères!D55</f>
        <v>Pour chaque page web ayant un titre de page, ce titre est-il pertinent ?</v>
      </c>
      <c r="E56" s="23" t="s">
        <v>155</v>
      </c>
      <c r="F56" s="29" t="s">
        <v>162</v>
      </c>
      <c r="G56" s="23"/>
      <c r="H56" s="23"/>
    </row>
    <row r="57" spans="1:8" ht="32" x14ac:dyDescent="0.2">
      <c r="A57" s="107"/>
      <c r="B57" s="28" t="str">
        <f>Critères!B56</f>
        <v>RGAA</v>
      </c>
      <c r="C57" s="28" t="str">
        <f>Critères!C56</f>
        <v>8.7</v>
      </c>
      <c r="D57" s="23" t="str">
        <f>Critères!D56</f>
        <v>Dans chaque page web, chaque changement de langue est-il indiqué dans le code source (hors cas particuliers) ?</v>
      </c>
      <c r="E57" s="23" t="s">
        <v>155</v>
      </c>
      <c r="F57" s="29" t="s">
        <v>162</v>
      </c>
      <c r="G57" s="23"/>
      <c r="H57" s="23"/>
    </row>
    <row r="58" spans="1:8" ht="32" x14ac:dyDescent="0.2">
      <c r="A58" s="107"/>
      <c r="B58" s="28" t="str">
        <f>Critères!B57</f>
        <v>RGAA</v>
      </c>
      <c r="C58" s="28" t="str">
        <f>Critères!C57</f>
        <v>8.8</v>
      </c>
      <c r="D58" s="23" t="str">
        <f>Critères!D57</f>
        <v>Dans chaque page web, le code de langue de chaque changement de langue est-il valide et pertinent ?</v>
      </c>
      <c r="E58" s="23" t="s">
        <v>155</v>
      </c>
      <c r="F58" s="29" t="s">
        <v>162</v>
      </c>
      <c r="G58" s="23"/>
      <c r="H58" s="23"/>
    </row>
    <row r="59" spans="1:8" ht="48" x14ac:dyDescent="0.2">
      <c r="A59" s="107"/>
      <c r="B59" s="28" t="str">
        <f>Critères!B58</f>
        <v>RGAA</v>
      </c>
      <c r="C59" s="28" t="str">
        <f>Critères!C58</f>
        <v>8.9</v>
      </c>
      <c r="D59" s="23" t="str">
        <f>Critères!D58</f>
        <v>Dans chaque page web, les balises ne doivent pas être utilisées uniquement à des fins de présentation. Cette règle est-elle respectée ?</v>
      </c>
      <c r="E59" s="23" t="s">
        <v>155</v>
      </c>
      <c r="F59" s="29" t="s">
        <v>162</v>
      </c>
      <c r="G59" s="23"/>
      <c r="H59" s="23"/>
    </row>
    <row r="60" spans="1:8" ht="32" x14ac:dyDescent="0.2">
      <c r="A60" s="108"/>
      <c r="B60" s="28" t="str">
        <f>Critères!B59</f>
        <v>RGAA</v>
      </c>
      <c r="C60" s="28" t="str">
        <f>Critères!C59</f>
        <v>8.10</v>
      </c>
      <c r="D60" s="23" t="str">
        <f>Critères!D59</f>
        <v>Dans chaque page web, les changements du sens de lecture sont-ils signalés ?</v>
      </c>
      <c r="E60" s="23" t="s">
        <v>155</v>
      </c>
      <c r="F60" s="29" t="s">
        <v>162</v>
      </c>
      <c r="G60" s="23"/>
      <c r="H60" s="23"/>
    </row>
    <row r="61" spans="1:8" ht="32" x14ac:dyDescent="0.2">
      <c r="A61" s="106" t="str">
        <f>Critères!$A$60</f>
        <v>STRUCTURATION</v>
      </c>
      <c r="B61" s="28" t="str">
        <f>Critères!B60</f>
        <v>RGAA</v>
      </c>
      <c r="C61" s="28" t="str">
        <f>Critères!C60</f>
        <v>9.1</v>
      </c>
      <c r="D61" s="23" t="str">
        <f>Critères!D60</f>
        <v>Dans chaque page web, l’information est-elle structurée par l’utilisation appropriée de titres ?</v>
      </c>
      <c r="E61" s="23" t="s">
        <v>155</v>
      </c>
      <c r="F61" s="29" t="s">
        <v>162</v>
      </c>
      <c r="G61" s="23"/>
      <c r="H61" s="23"/>
    </row>
    <row r="62" spans="1:8" ht="32" x14ac:dyDescent="0.2">
      <c r="A62" s="107"/>
      <c r="B62" s="28" t="str">
        <f>Critères!B61</f>
        <v>RGAA</v>
      </c>
      <c r="C62" s="28" t="str">
        <f>Critères!C61</f>
        <v>9.2</v>
      </c>
      <c r="D62" s="23" t="str">
        <f>Critères!D61</f>
        <v>Dans chaque page web, la structure du document est-elle cohérente (hors cas particuliers) ?</v>
      </c>
      <c r="E62" s="23" t="s">
        <v>155</v>
      </c>
      <c r="F62" s="29" t="s">
        <v>162</v>
      </c>
      <c r="G62" s="23"/>
      <c r="H62" s="23"/>
    </row>
    <row r="63" spans="1:8" ht="32" x14ac:dyDescent="0.2">
      <c r="A63" s="107"/>
      <c r="B63" s="28" t="str">
        <f>Critères!B62</f>
        <v>RGAA</v>
      </c>
      <c r="C63" s="28" t="str">
        <f>Critères!C62</f>
        <v>9.3</v>
      </c>
      <c r="D63" s="23" t="str">
        <f>Critères!D62</f>
        <v>Dans chaque page web, chaque liste est-elle correctement structurée ?</v>
      </c>
      <c r="E63" s="23" t="s">
        <v>155</v>
      </c>
      <c r="F63" s="29" t="s">
        <v>162</v>
      </c>
      <c r="G63" s="23"/>
      <c r="H63" s="23"/>
    </row>
    <row r="64" spans="1:8" ht="32" x14ac:dyDescent="0.2">
      <c r="A64" s="108"/>
      <c r="B64" s="28" t="str">
        <f>Critères!B63</f>
        <v>RGAA</v>
      </c>
      <c r="C64" s="28" t="str">
        <f>Critères!C63</f>
        <v>9.4</v>
      </c>
      <c r="D64" s="23" t="str">
        <f>Critères!D63</f>
        <v>Dans chaque page web, chaque citation est-elle correctement indiquée ?</v>
      </c>
      <c r="E64" s="23" t="s">
        <v>155</v>
      </c>
      <c r="F64" s="29" t="s">
        <v>162</v>
      </c>
      <c r="G64" s="23"/>
      <c r="H64" s="23"/>
    </row>
    <row r="65" spans="1:8" ht="32" x14ac:dyDescent="0.2">
      <c r="A65" s="106" t="str">
        <f>Critères!$A$64</f>
        <v>PRÉSENTATION</v>
      </c>
      <c r="B65" s="28" t="str">
        <f>Critères!B64</f>
        <v>RGAA</v>
      </c>
      <c r="C65" s="28" t="str">
        <f>Critères!C64</f>
        <v>10.1</v>
      </c>
      <c r="D65" s="23" t="str">
        <f>Critères!D64</f>
        <v>Dans le site web, des feuilles de styles sont-elles utilisées pour contrôler la présentation de l’information ?</v>
      </c>
      <c r="E65" s="23" t="s">
        <v>155</v>
      </c>
      <c r="F65" s="29" t="s">
        <v>162</v>
      </c>
      <c r="G65" s="23"/>
      <c r="H65" s="23"/>
    </row>
    <row r="66" spans="1:8" ht="48" x14ac:dyDescent="0.2">
      <c r="A66" s="107"/>
      <c r="B66" s="28" t="str">
        <f>Critères!B65</f>
        <v>RGAA</v>
      </c>
      <c r="C66" s="28" t="str">
        <f>Critères!C65</f>
        <v>10.2</v>
      </c>
      <c r="D66" s="23" t="str">
        <f>Critères!D65</f>
        <v>Dans chaque page web, le contenu visible porteur d’information reste-t-il présent lorsque les feuilles de styles sont désactivées ?</v>
      </c>
      <c r="E66" s="23" t="s">
        <v>155</v>
      </c>
      <c r="F66" s="29" t="s">
        <v>162</v>
      </c>
      <c r="G66" s="23"/>
      <c r="H66" s="23"/>
    </row>
    <row r="67" spans="1:8" ht="48" x14ac:dyDescent="0.2">
      <c r="A67" s="107"/>
      <c r="B67" s="28" t="str">
        <f>Critères!B66</f>
        <v>RGAA</v>
      </c>
      <c r="C67" s="28" t="str">
        <f>Critères!C66</f>
        <v>10.3</v>
      </c>
      <c r="D67" s="23" t="str">
        <f>Critères!D66</f>
        <v>Dans chaque page web, l’information reste-t-elle compréhensible lorsque les feuilles de styles sont désactivées ?</v>
      </c>
      <c r="E67" s="23" t="s">
        <v>155</v>
      </c>
      <c r="F67" s="29" t="s">
        <v>162</v>
      </c>
      <c r="G67" s="23"/>
      <c r="H67" s="23"/>
    </row>
    <row r="68" spans="1:8" ht="48" x14ac:dyDescent="0.2">
      <c r="A68" s="107"/>
      <c r="B68" s="28" t="str">
        <f>Critères!B67</f>
        <v>RGAA</v>
      </c>
      <c r="C68" s="28" t="str">
        <f>Critères!C67</f>
        <v>10.4</v>
      </c>
      <c r="D68" s="23" t="str">
        <f>Critères!D67</f>
        <v>Dans chaque page web, le texte reste-t-il lisible lorsque la taille des caractères est augmentée jusqu’à 200%, au moins (hors cas particuliers) ?</v>
      </c>
      <c r="E68" s="23" t="s">
        <v>155</v>
      </c>
      <c r="F68" s="29" t="s">
        <v>162</v>
      </c>
      <c r="G68" s="23"/>
      <c r="H68" s="23"/>
    </row>
    <row r="69" spans="1:8" ht="48" x14ac:dyDescent="0.2">
      <c r="A69" s="107"/>
      <c r="B69" s="28" t="str">
        <f>Critères!B68</f>
        <v>RGAA</v>
      </c>
      <c r="C69" s="28" t="str">
        <f>Critères!C68</f>
        <v>10.5</v>
      </c>
      <c r="D69" s="23" t="str">
        <f>Critères!D68</f>
        <v>Dans chaque page web, les déclarations CSS de couleurs de fond d’élément et de police sont-elles correctement utilisées ?</v>
      </c>
      <c r="E69" s="23" t="s">
        <v>155</v>
      </c>
      <c r="F69" s="29" t="s">
        <v>162</v>
      </c>
      <c r="G69" s="23"/>
      <c r="H69" s="23"/>
    </row>
    <row r="70" spans="1:8" ht="32" x14ac:dyDescent="0.2">
      <c r="A70" s="107"/>
      <c r="B70" s="28" t="str">
        <f>Critères!B69</f>
        <v>RGAA</v>
      </c>
      <c r="C70" s="28" t="str">
        <f>Critères!C69</f>
        <v>10.6</v>
      </c>
      <c r="D70" s="23" t="str">
        <f>Critères!D69</f>
        <v>Dans chaque page web, chaque lien dont la nature n’est pas évidente est-il visible par rapport au texte environnant ?</v>
      </c>
      <c r="E70" s="23" t="s">
        <v>155</v>
      </c>
      <c r="F70" s="29" t="s">
        <v>162</v>
      </c>
      <c r="G70" s="23"/>
      <c r="H70" s="23"/>
    </row>
    <row r="71" spans="1:8" ht="32" x14ac:dyDescent="0.2">
      <c r="A71" s="107"/>
      <c r="B71" s="28" t="str">
        <f>Critères!B70</f>
        <v>RGAA</v>
      </c>
      <c r="C71" s="28" t="str">
        <f>Critères!C70</f>
        <v>10.7</v>
      </c>
      <c r="D71" s="23" t="str">
        <f>Critères!D70</f>
        <v>Dans chaque page web, pour chaque élément recevant le focus, la prise de focus est-elle visible ?</v>
      </c>
      <c r="E71" s="23" t="s">
        <v>155</v>
      </c>
      <c r="F71" s="29" t="s">
        <v>162</v>
      </c>
      <c r="G71" s="23"/>
      <c r="H71" s="23"/>
    </row>
    <row r="72" spans="1:8" ht="32" x14ac:dyDescent="0.2">
      <c r="A72" s="107"/>
      <c r="B72" s="28" t="str">
        <f>Critères!B71</f>
        <v>RGAA</v>
      </c>
      <c r="C72" s="28" t="str">
        <f>Critères!C71</f>
        <v>10.8</v>
      </c>
      <c r="D72" s="23" t="str">
        <f>Critères!D71</f>
        <v>Pour chaque page web, les contenus cachés ont-ils vocation à être ignorés par les technologies d’assistance ?</v>
      </c>
      <c r="E72" s="23" t="s">
        <v>155</v>
      </c>
      <c r="F72" s="29" t="s">
        <v>162</v>
      </c>
      <c r="G72" s="23"/>
      <c r="H72" s="23"/>
    </row>
    <row r="73" spans="1:8" ht="48" x14ac:dyDescent="0.2">
      <c r="A73" s="107"/>
      <c r="B73" s="28" t="str">
        <f>Critères!B72</f>
        <v>RGAA</v>
      </c>
      <c r="C73" s="28" t="str">
        <f>Critères!C72</f>
        <v>10.9</v>
      </c>
      <c r="D73" s="23" t="str">
        <f>Critères!D72</f>
        <v>Dans chaque page web, l’information ne doit pas être donnée uniquement par la forme, taille ou position. Cette règle est-elle respectée ?</v>
      </c>
      <c r="E73" s="23" t="s">
        <v>155</v>
      </c>
      <c r="F73" s="29" t="s">
        <v>162</v>
      </c>
      <c r="G73" s="23"/>
      <c r="H73" s="23"/>
    </row>
    <row r="74" spans="1:8" ht="48" x14ac:dyDescent="0.2">
      <c r="A74" s="107"/>
      <c r="B74" s="28" t="str">
        <f>Critères!B73</f>
        <v>RGAA</v>
      </c>
      <c r="C74" s="28" t="str">
        <f>Critères!C73</f>
        <v>10.10</v>
      </c>
      <c r="D74" s="23" t="str">
        <f>Critères!D73</f>
        <v>Dans chaque page web, l’information ne doit pas être donnée par la forme, taille ou position uniquement. Cette règle est-elle implémentée de façon pertinente ?</v>
      </c>
      <c r="E74" s="23" t="s">
        <v>155</v>
      </c>
      <c r="F74" s="29" t="s">
        <v>162</v>
      </c>
      <c r="G74" s="23"/>
      <c r="H74" s="23"/>
    </row>
    <row r="75" spans="1:8" ht="96" x14ac:dyDescent="0.2">
      <c r="A75" s="107"/>
      <c r="B75" s="28" t="str">
        <f>Critères!B74</f>
        <v>RGAA</v>
      </c>
      <c r="C75" s="28" t="str">
        <f>Critères!C74</f>
        <v>10.11</v>
      </c>
      <c r="D75" s="23" t="str">
        <f>Critères!D74</f>
        <v>Pour chaque page web, les contenus peuvent-ils être présentés sans perte d’information ou de fonctionnalité et sans avoir recours soit à un défilement vertical pour une fenêtre ayant une hauteur de 256 px, soit à un défilement horizontal pour une fenêtre ayant une largeur de 320 px (hors cas particuliers) ?</v>
      </c>
      <c r="E75" s="23" t="s">
        <v>155</v>
      </c>
      <c r="F75" s="29" t="s">
        <v>162</v>
      </c>
      <c r="G75" s="23"/>
      <c r="H75" s="23"/>
    </row>
    <row r="76" spans="1:8" ht="64" x14ac:dyDescent="0.2">
      <c r="A76" s="107"/>
      <c r="B76" s="28" t="str">
        <f>Critères!B75</f>
        <v>RGAA</v>
      </c>
      <c r="C76" s="28" t="str">
        <f>Critères!C75</f>
        <v>10.12</v>
      </c>
      <c r="D76" s="23" t="str">
        <f>Critères!D75</f>
        <v>Dans chaque page web, les propriétés d’espacement du texte peuvent-elles être redéfinies par l’utilisateur sans perte de contenu ou de fonctionnalité (hors cas particuliers) ?</v>
      </c>
      <c r="E76" s="23" t="s">
        <v>155</v>
      </c>
      <c r="F76" s="29" t="s">
        <v>162</v>
      </c>
      <c r="G76" s="23"/>
      <c r="H76" s="23"/>
    </row>
    <row r="77" spans="1:8" ht="64" x14ac:dyDescent="0.2">
      <c r="A77" s="107"/>
      <c r="B77" s="28" t="str">
        <f>Critères!B76</f>
        <v>RGAA</v>
      </c>
      <c r="C77" s="28" t="str">
        <f>Critères!C76</f>
        <v>10.13</v>
      </c>
      <c r="D77" s="23" t="str">
        <f>Critères!D76</f>
        <v>Dans chaque page web, les contenus additionnels apparaissant à la prise de focus ou au survol d’un composant d’interface sont-ils contrôlables par l’utilisateur (hors cas particuliers) ?</v>
      </c>
      <c r="E77" s="23" t="s">
        <v>155</v>
      </c>
      <c r="F77" s="29" t="s">
        <v>162</v>
      </c>
      <c r="G77" s="23"/>
      <c r="H77" s="23"/>
    </row>
    <row r="78" spans="1:8" ht="48" x14ac:dyDescent="0.2">
      <c r="A78" s="108"/>
      <c r="B78" s="28" t="str">
        <f>Critères!B77</f>
        <v>RGAA</v>
      </c>
      <c r="C78" s="28" t="str">
        <f>Critères!C77</f>
        <v>10.14</v>
      </c>
      <c r="D78" s="23" t="str">
        <f>Critères!D77</f>
        <v>Dans chaque page web, les contenus additionnels apparaissant via les styles CSS uniquement peuvent-ils être rendus visibles au clavier et par tout dispositif de pointage ?</v>
      </c>
      <c r="E78" s="23" t="s">
        <v>155</v>
      </c>
      <c r="F78" s="29" t="s">
        <v>162</v>
      </c>
      <c r="G78" s="23"/>
      <c r="H78" s="23"/>
    </row>
    <row r="79" spans="1:8" ht="17" x14ac:dyDescent="0.2">
      <c r="A79" s="106" t="str">
        <f>Critères!$A$78</f>
        <v>FORMULAIRES</v>
      </c>
      <c r="B79" s="28" t="str">
        <f>Critères!B78</f>
        <v>RGAA</v>
      </c>
      <c r="C79" s="28" t="str">
        <f>Critères!C78</f>
        <v>11.1</v>
      </c>
      <c r="D79" s="23" t="str">
        <f>Critères!D78</f>
        <v>Chaque champ de formulaire a-t-il une étiquette ?</v>
      </c>
      <c r="E79" s="23" t="s">
        <v>155</v>
      </c>
      <c r="F79" s="29" t="s">
        <v>162</v>
      </c>
      <c r="G79" s="23"/>
      <c r="H79" s="23"/>
    </row>
    <row r="80" spans="1:8" ht="32" x14ac:dyDescent="0.2">
      <c r="A80" s="107"/>
      <c r="B80" s="28" t="str">
        <f>Critères!B79</f>
        <v>RGAA</v>
      </c>
      <c r="C80" s="28" t="str">
        <f>Critères!C79</f>
        <v>11.2</v>
      </c>
      <c r="D80" s="23" t="str">
        <f>Critères!D79</f>
        <v>Chaque étiquette associée à un champ de formulaire est-elle pertinente (hors cas particuliers) ?</v>
      </c>
      <c r="E80" s="23" t="s">
        <v>155</v>
      </c>
      <c r="F80" s="29" t="s">
        <v>162</v>
      </c>
      <c r="G80" s="23"/>
      <c r="H80" s="23"/>
    </row>
    <row r="81" spans="1:8" ht="64" x14ac:dyDescent="0.2">
      <c r="A81" s="107"/>
      <c r="B81" s="28" t="str">
        <f>Critères!B80</f>
        <v>RGAA</v>
      </c>
      <c r="C81" s="28" t="str">
        <f>Critères!C80</f>
        <v>11.3</v>
      </c>
      <c r="D81" s="23" t="str">
        <f>Critères!D80</f>
        <v>Dans chaque formulaire, chaque étiquette associée à un champ de formulaire ayant la même fonction et répétée plusieurs fois dans une même page ou dans un ensemble de pages est-elle cohérente ?</v>
      </c>
      <c r="E81" s="23" t="s">
        <v>155</v>
      </c>
      <c r="F81" s="29" t="s">
        <v>162</v>
      </c>
      <c r="G81" s="23"/>
      <c r="H81" s="23"/>
    </row>
    <row r="82" spans="1:8" ht="32" x14ac:dyDescent="0.2">
      <c r="A82" s="107"/>
      <c r="B82" s="28" t="str">
        <f>Critères!B81</f>
        <v>RGAA</v>
      </c>
      <c r="C82" s="28" t="str">
        <f>Critères!C81</f>
        <v>11.4</v>
      </c>
      <c r="D82" s="23" t="str">
        <f>Critères!D81</f>
        <v>Dans chaque formulaire, chaque étiquette de champ et son champ associé sont-ils accolés (hors cas particuliers) ?</v>
      </c>
      <c r="E82" s="23" t="s">
        <v>155</v>
      </c>
      <c r="F82" s="29" t="s">
        <v>162</v>
      </c>
      <c r="G82" s="23"/>
      <c r="H82" s="23"/>
    </row>
    <row r="83" spans="1:8" ht="32" x14ac:dyDescent="0.2">
      <c r="A83" s="107"/>
      <c r="B83" s="28" t="str">
        <f>Critères!B82</f>
        <v>RGAA</v>
      </c>
      <c r="C83" s="28" t="str">
        <f>Critères!C82</f>
        <v>11.5</v>
      </c>
      <c r="D83" s="23" t="str">
        <f>Critères!D82</f>
        <v>Dans chaque formulaire, les champs de même nature sont-ils regroupés, si nécessaire ?</v>
      </c>
      <c r="E83" s="23" t="s">
        <v>155</v>
      </c>
      <c r="F83" s="29" t="s">
        <v>162</v>
      </c>
      <c r="G83" s="23"/>
      <c r="H83" s="23"/>
    </row>
    <row r="84" spans="1:8" ht="32" x14ac:dyDescent="0.2">
      <c r="A84" s="107"/>
      <c r="B84" s="28" t="str">
        <f>Critères!B83</f>
        <v>RGAA</v>
      </c>
      <c r="C84" s="28" t="str">
        <f>Critères!C83</f>
        <v>11.6</v>
      </c>
      <c r="D84" s="23" t="str">
        <f>Critères!D83</f>
        <v>Dans chaque formulaire, chaque regroupement de champs de même nature a-t-il une légende ?</v>
      </c>
      <c r="E84" s="23" t="s">
        <v>155</v>
      </c>
      <c r="F84" s="29" t="s">
        <v>162</v>
      </c>
      <c r="G84" s="23"/>
      <c r="H84" s="23"/>
    </row>
    <row r="85" spans="1:8" ht="48" x14ac:dyDescent="0.2">
      <c r="A85" s="107"/>
      <c r="B85" s="28" t="str">
        <f>Critères!B84</f>
        <v>RGAA</v>
      </c>
      <c r="C85" s="28" t="str">
        <f>Critères!C84</f>
        <v>11.7</v>
      </c>
      <c r="D85" s="23" t="str">
        <f>Critères!D84</f>
        <v>Dans chaque formulaire, chaque légende associée à un regroupement de champs de même nature est-elle pertinente ?</v>
      </c>
      <c r="E85" s="23" t="s">
        <v>155</v>
      </c>
      <c r="F85" s="29" t="s">
        <v>162</v>
      </c>
      <c r="G85" s="23"/>
      <c r="H85" s="23"/>
    </row>
    <row r="86" spans="1:8" ht="32" x14ac:dyDescent="0.2">
      <c r="A86" s="107"/>
      <c r="B86" s="28" t="str">
        <f>Critères!B85</f>
        <v>RGAA</v>
      </c>
      <c r="C86" s="28" t="str">
        <f>Critères!C85</f>
        <v>11.8</v>
      </c>
      <c r="D86" s="23" t="str">
        <f>Critères!D85</f>
        <v>Dans chaque formulaire, les items de même nature d’une liste de choix sont-ils regroupés de manière pertinente ?</v>
      </c>
      <c r="E86" s="23" t="s">
        <v>155</v>
      </c>
      <c r="F86" s="29" t="s">
        <v>162</v>
      </c>
      <c r="G86" s="23"/>
      <c r="H86" s="23"/>
    </row>
    <row r="87" spans="1:8" ht="32" x14ac:dyDescent="0.2">
      <c r="A87" s="107"/>
      <c r="B87" s="28" t="str">
        <f>Critères!B86</f>
        <v>RGAA</v>
      </c>
      <c r="C87" s="28" t="str">
        <f>Critères!C86</f>
        <v>11.9</v>
      </c>
      <c r="D87" s="23" t="str">
        <f>Critères!D86</f>
        <v>Dans chaque formulaire, l’intitulé de chaque bouton est-il pertinent (hors cas particuliers) ?</v>
      </c>
      <c r="E87" s="23" t="s">
        <v>155</v>
      </c>
      <c r="F87" s="29" t="s">
        <v>162</v>
      </c>
      <c r="G87" s="23"/>
      <c r="H87" s="23"/>
    </row>
    <row r="88" spans="1:8" ht="32" x14ac:dyDescent="0.2">
      <c r="A88" s="107"/>
      <c r="B88" s="28" t="str">
        <f>Critères!B87</f>
        <v>RGAA</v>
      </c>
      <c r="C88" s="28" t="str">
        <f>Critères!C87</f>
        <v>11.10</v>
      </c>
      <c r="D88" s="23" t="str">
        <f>Critères!D87</f>
        <v>Dans chaque formulaire, le contrôle de saisie est-il utilisé de manière pertinente (hors cas particuliers) ?</v>
      </c>
      <c r="E88" s="23" t="s">
        <v>155</v>
      </c>
      <c r="F88" s="29" t="s">
        <v>162</v>
      </c>
      <c r="G88" s="23"/>
      <c r="H88" s="23"/>
    </row>
    <row r="89" spans="1:8" ht="48" x14ac:dyDescent="0.2">
      <c r="A89" s="107"/>
      <c r="B89" s="28" t="str">
        <f>Critères!B88</f>
        <v>RGAA</v>
      </c>
      <c r="C89" s="28" t="str">
        <f>Critères!C88</f>
        <v>11.11</v>
      </c>
      <c r="D89" s="23" t="str">
        <f>Critères!D88</f>
        <v>Dans chaque formulaire, le contrôle de saisie est-il accompagné, si nécessaire, de suggestions facilitant la correction des erreurs de saisie ?</v>
      </c>
      <c r="E89" s="23" t="s">
        <v>155</v>
      </c>
      <c r="F89" s="29" t="s">
        <v>162</v>
      </c>
      <c r="G89" s="23"/>
      <c r="H89" s="23"/>
    </row>
    <row r="90" spans="1:8" ht="80" x14ac:dyDescent="0.2">
      <c r="A90" s="107"/>
      <c r="B90" s="28" t="str">
        <f>Critères!B89</f>
        <v>RGAA</v>
      </c>
      <c r="C90" s="28" t="str">
        <f>Critères!C89</f>
        <v>11.12</v>
      </c>
      <c r="D90" s="23" t="str">
        <f>Critères!D89</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E90" s="23" t="s">
        <v>155</v>
      </c>
      <c r="F90" s="29" t="s">
        <v>162</v>
      </c>
      <c r="G90" s="23"/>
      <c r="H90" s="23"/>
    </row>
    <row r="91" spans="1:8" ht="48" x14ac:dyDescent="0.2">
      <c r="A91" s="108"/>
      <c r="B91" s="28" t="str">
        <f>Critères!B90</f>
        <v>RGAA</v>
      </c>
      <c r="C91" s="28" t="str">
        <f>Critères!C90</f>
        <v>11.13</v>
      </c>
      <c r="D91" s="23" t="str">
        <f>Critères!D90</f>
        <v>La finalité d’un champ de saisie peut-elle être déduite pour faciliter le remplissage automatique des champs avec les données de l’utilisateur ?</v>
      </c>
      <c r="E91" s="23" t="s">
        <v>155</v>
      </c>
      <c r="F91" s="29" t="s">
        <v>162</v>
      </c>
      <c r="G91" s="23"/>
      <c r="H91" s="23"/>
    </row>
    <row r="92" spans="1:8" ht="32" x14ac:dyDescent="0.2">
      <c r="A92" s="106" t="str">
        <f>Critères!$A$91</f>
        <v>NAVIGATION</v>
      </c>
      <c r="B92" s="28" t="str">
        <f>Critères!B91</f>
        <v>RGAA</v>
      </c>
      <c r="C92" s="28" t="str">
        <f>Critères!C91</f>
        <v>12.1</v>
      </c>
      <c r="D92" s="23" t="str">
        <f>Critères!D91</f>
        <v>Chaque ensemble de pages dispose-t-il de deux systèmes de navigation différents, au moins (hors cas particuliers) ?</v>
      </c>
      <c r="E92" s="23" t="s">
        <v>155</v>
      </c>
      <c r="F92" s="29" t="s">
        <v>162</v>
      </c>
      <c r="G92" s="23"/>
      <c r="H92" s="23"/>
    </row>
    <row r="93" spans="1:8" ht="48" x14ac:dyDescent="0.2">
      <c r="A93" s="107"/>
      <c r="B93" s="28" t="str">
        <f>Critères!B92</f>
        <v>RGAA</v>
      </c>
      <c r="C93" s="28" t="str">
        <f>Critères!C92</f>
        <v>12.2</v>
      </c>
      <c r="D93" s="23" t="str">
        <f>Critères!D92</f>
        <v>Dans chaque ensemble de pages, le menu et les barres de navigation sont-ils toujours à la même place (hors cas particuliers) ?</v>
      </c>
      <c r="E93" s="23" t="s">
        <v>155</v>
      </c>
      <c r="F93" s="29" t="s">
        <v>162</v>
      </c>
      <c r="G93" s="23"/>
      <c r="H93" s="23"/>
    </row>
    <row r="94" spans="1:8" ht="17" x14ac:dyDescent="0.2">
      <c r="A94" s="107"/>
      <c r="B94" s="28" t="str">
        <f>Critères!B93</f>
        <v>RGAA</v>
      </c>
      <c r="C94" s="28" t="str">
        <f>Critères!C93</f>
        <v>12.3</v>
      </c>
      <c r="D94" s="23" t="str">
        <f>Critères!D93</f>
        <v>La page « plan du site » est-elle pertinente ?</v>
      </c>
      <c r="E94" s="23" t="s">
        <v>155</v>
      </c>
      <c r="F94" s="29" t="s">
        <v>162</v>
      </c>
      <c r="G94" s="23"/>
      <c r="H94" s="23"/>
    </row>
    <row r="95" spans="1:8" ht="32" x14ac:dyDescent="0.2">
      <c r="A95" s="107"/>
      <c r="B95" s="28" t="str">
        <f>Critères!B94</f>
        <v>RGAA</v>
      </c>
      <c r="C95" s="28" t="str">
        <f>Critères!C94</f>
        <v>12.4</v>
      </c>
      <c r="D95" s="23" t="str">
        <f>Critères!D94</f>
        <v>Dans chaque ensemble de pages, la page « plan du site » est-elle atteignable de manière identique ?</v>
      </c>
      <c r="E95" s="23" t="s">
        <v>155</v>
      </c>
      <c r="F95" s="29" t="s">
        <v>162</v>
      </c>
      <c r="G95" s="23"/>
      <c r="H95" s="23"/>
    </row>
    <row r="96" spans="1:8" ht="32" x14ac:dyDescent="0.2">
      <c r="A96" s="107"/>
      <c r="B96" s="28" t="str">
        <f>Critères!B95</f>
        <v>RGAA</v>
      </c>
      <c r="C96" s="28" t="str">
        <f>Critères!C95</f>
        <v>12.5</v>
      </c>
      <c r="D96" s="23" t="str">
        <f>Critères!D95</f>
        <v>Dans chaque ensemble de pages, le moteur de recherche est-il atteignable de manière identique ?</v>
      </c>
      <c r="E96" s="23" t="s">
        <v>155</v>
      </c>
      <c r="F96" s="29" t="s">
        <v>162</v>
      </c>
      <c r="G96" s="23"/>
      <c r="H96" s="23"/>
    </row>
    <row r="97" spans="1:8" ht="80" x14ac:dyDescent="0.2">
      <c r="A97" s="107"/>
      <c r="B97" s="28" t="str">
        <f>Critères!B96</f>
        <v>RGAA</v>
      </c>
      <c r="C97" s="28" t="str">
        <f>Critères!C96</f>
        <v>12.6</v>
      </c>
      <c r="D97" s="23" t="str">
        <f>Critères!D96</f>
        <v>Les zones de regroupement de contenus présentes dans plusieurs pages web (zones d’en-tête, de navigation principale, de contenu principal, de pied de page et de moteur de recherche) peuvent-elles être atteintes ou évitées ?</v>
      </c>
      <c r="E97" s="23" t="s">
        <v>155</v>
      </c>
      <c r="F97" s="29" t="s">
        <v>162</v>
      </c>
      <c r="G97" s="23"/>
      <c r="H97" s="23"/>
    </row>
    <row r="98" spans="1:8" ht="48" x14ac:dyDescent="0.2">
      <c r="A98" s="107"/>
      <c r="B98" s="28" t="str">
        <f>Critères!B97</f>
        <v>RGAA</v>
      </c>
      <c r="C98" s="28" t="str">
        <f>Critères!C97</f>
        <v>12.7</v>
      </c>
      <c r="D98" s="23" t="str">
        <f>Critères!D97</f>
        <v>Dans chaque page web, un lien d’évitement ou d’accès rapide à la zone de contenu principal est-il présent (hors cas particuliers) ?</v>
      </c>
      <c r="E98" s="23" t="s">
        <v>155</v>
      </c>
      <c r="F98" s="29" t="s">
        <v>162</v>
      </c>
      <c r="G98" s="23"/>
      <c r="H98" s="23"/>
    </row>
    <row r="99" spans="1:8" ht="32" x14ac:dyDescent="0.2">
      <c r="A99" s="107"/>
      <c r="B99" s="28" t="str">
        <f>Critères!B98</f>
        <v>RGAA</v>
      </c>
      <c r="C99" s="28" t="str">
        <f>Critères!C98</f>
        <v>12.8</v>
      </c>
      <c r="D99" s="23" t="str">
        <f>Critères!D98</f>
        <v>Dans chaque page web, l’ordre de tabulation est-il cohérent ?</v>
      </c>
      <c r="E99" s="23" t="s">
        <v>155</v>
      </c>
      <c r="F99" s="29" t="s">
        <v>162</v>
      </c>
      <c r="G99" s="23"/>
      <c r="H99" s="23"/>
    </row>
    <row r="100" spans="1:8" ht="32" x14ac:dyDescent="0.2">
      <c r="A100" s="107"/>
      <c r="B100" s="28" t="str">
        <f>Critères!B99</f>
        <v>RGAA</v>
      </c>
      <c r="C100" s="28" t="str">
        <f>Critères!C99</f>
        <v>12.9</v>
      </c>
      <c r="D100" s="23" t="str">
        <f>Critères!D99</f>
        <v>Dans chaque page web, la navigation ne doit pas contenir de piège au clavier. Cette règle est-elle respectée ?</v>
      </c>
      <c r="E100" s="23" t="s">
        <v>155</v>
      </c>
      <c r="F100" s="29" t="s">
        <v>162</v>
      </c>
      <c r="G100" s="23"/>
      <c r="H100" s="23"/>
    </row>
    <row r="101" spans="1:8" ht="64" x14ac:dyDescent="0.2">
      <c r="A101" s="107"/>
      <c r="B101" s="28" t="str">
        <f>Critères!B100</f>
        <v>RGAA</v>
      </c>
      <c r="C101" s="28" t="str">
        <f>Critères!C100</f>
        <v>12.10</v>
      </c>
      <c r="D101" s="23" t="str">
        <f>Critères!D100</f>
        <v>Dans chaque page web, les raccourcis clavier n’utilisant qu’une seule touche (lettre minuscule ou majuscule, ponctuation, chiffre ou symbole) sont-ils contrôlables par l’utilisateur ?</v>
      </c>
      <c r="E101" s="23" t="s">
        <v>155</v>
      </c>
      <c r="F101" s="29" t="s">
        <v>162</v>
      </c>
      <c r="G101" s="23"/>
      <c r="H101" s="23"/>
    </row>
    <row r="102" spans="1:8" ht="64" x14ac:dyDescent="0.2">
      <c r="A102" s="108"/>
      <c r="B102" s="28" t="str">
        <f>Critères!B101</f>
        <v>RGAA</v>
      </c>
      <c r="C102" s="28" t="str">
        <f>Critères!C101</f>
        <v>12.11</v>
      </c>
      <c r="D102" s="23" t="str">
        <f>Critères!D101</f>
        <v>Dans chaque page web, les contenus additionnels apparaissant au survol, à la prise de focus ou à l’activation d’un composant d’interface sont-ils si nécessaire atteignables au clavier ?</v>
      </c>
      <c r="E102" s="23" t="s">
        <v>155</v>
      </c>
      <c r="F102" s="29" t="s">
        <v>162</v>
      </c>
      <c r="G102" s="23"/>
      <c r="H102" s="23"/>
    </row>
    <row r="103" spans="1:8" ht="48" x14ac:dyDescent="0.2">
      <c r="A103" s="106" t="str">
        <f>Critères!$A$102</f>
        <v>CONSULTATION</v>
      </c>
      <c r="B103" s="28" t="str">
        <f>Critères!B102</f>
        <v>RGAA</v>
      </c>
      <c r="C103" s="28" t="str">
        <f>Critères!C102</f>
        <v>13.1</v>
      </c>
      <c r="D103" s="23" t="str">
        <f>Critères!D102</f>
        <v>Pour chaque page web, l’utilisateur a-t-il le contrôle de chaque limite de temps modifiant le contenu (hors cas particuliers) ?</v>
      </c>
      <c r="E103" s="23" t="s">
        <v>155</v>
      </c>
      <c r="F103" s="29" t="s">
        <v>162</v>
      </c>
      <c r="G103" s="23"/>
      <c r="H103" s="23"/>
    </row>
    <row r="104" spans="1:8" ht="48" x14ac:dyDescent="0.2">
      <c r="A104" s="107"/>
      <c r="B104" s="28" t="str">
        <f>Critères!B103</f>
        <v>RGAA</v>
      </c>
      <c r="C104" s="28" t="str">
        <f>Critères!C103</f>
        <v>13.2</v>
      </c>
      <c r="D104" s="23" t="str">
        <f>Critères!D103</f>
        <v>Dans chaque page web, l’ouverture d’une nouvelle fenêtre ne doit pas être déclenchée sans action de l’utilisateur. Cette règle est-elle respectée ?</v>
      </c>
      <c r="E104" s="23" t="s">
        <v>155</v>
      </c>
      <c r="F104" s="29" t="s">
        <v>162</v>
      </c>
      <c r="G104" s="23"/>
      <c r="H104" s="23"/>
    </row>
    <row r="105" spans="1:8" ht="48" x14ac:dyDescent="0.2">
      <c r="A105" s="107"/>
      <c r="B105" s="28" t="str">
        <f>Critères!B104</f>
        <v>RGAA</v>
      </c>
      <c r="C105" s="28" t="str">
        <f>Critères!C104</f>
        <v>13.3</v>
      </c>
      <c r="D105" s="23" t="str">
        <f>Critères!D104</f>
        <v>Dans chaque page web, chaque document bureautique en téléchargement possède-t-il, si nécessaire, une version accessible (hors cas particuliers) ?</v>
      </c>
      <c r="E105" s="23" t="s">
        <v>155</v>
      </c>
      <c r="F105" s="29" t="s">
        <v>162</v>
      </c>
      <c r="G105" s="23"/>
      <c r="H105" s="23"/>
    </row>
    <row r="106" spans="1:8" ht="32" x14ac:dyDescent="0.2">
      <c r="A106" s="107"/>
      <c r="B106" s="28" t="str">
        <f>Critères!B105</f>
        <v>RGAA</v>
      </c>
      <c r="C106" s="28" t="str">
        <f>Critères!C105</f>
        <v>13.4</v>
      </c>
      <c r="D106" s="23" t="str">
        <f>Critères!D105</f>
        <v>Pour chaque document bureautique ayant une version accessible, cette version offre-t-elle la même information ?</v>
      </c>
      <c r="E106" s="23" t="s">
        <v>155</v>
      </c>
      <c r="F106" s="29" t="s">
        <v>162</v>
      </c>
      <c r="G106" s="23"/>
      <c r="H106" s="23"/>
    </row>
    <row r="107" spans="1:8" ht="32" x14ac:dyDescent="0.2">
      <c r="A107" s="107"/>
      <c r="B107" s="28" t="str">
        <f>Critères!B106</f>
        <v>RGAA</v>
      </c>
      <c r="C107" s="28" t="str">
        <f>Critères!C106</f>
        <v>13.5</v>
      </c>
      <c r="D107" s="23" t="str">
        <f>Critères!D106</f>
        <v>Dans chaque page web, chaque contenu cryptique (art ASCII, émoticon, syntaxe cryptique) a-t-il une alternative ?</v>
      </c>
      <c r="E107" s="23" t="s">
        <v>155</v>
      </c>
      <c r="F107" s="29" t="s">
        <v>162</v>
      </c>
      <c r="G107" s="23"/>
      <c r="H107" s="23"/>
    </row>
    <row r="108" spans="1:8" ht="48" x14ac:dyDescent="0.2">
      <c r="A108" s="107"/>
      <c r="B108" s="28" t="str">
        <f>Critères!B107</f>
        <v>RGAA</v>
      </c>
      <c r="C108" s="28" t="str">
        <f>Critères!C107</f>
        <v>13.6</v>
      </c>
      <c r="D108" s="23" t="str">
        <f>Critères!D107</f>
        <v>Dans chaque page web, pour chaque contenu cryptique (art ASCII, émoticon, syntaxe cryptique) ayant une alternative, cette alternative est-elle pertinente ?</v>
      </c>
      <c r="E108" s="23" t="s">
        <v>155</v>
      </c>
      <c r="F108" s="29" t="s">
        <v>162</v>
      </c>
      <c r="G108" s="23"/>
      <c r="H108" s="23"/>
    </row>
    <row r="109" spans="1:8" ht="48" x14ac:dyDescent="0.2">
      <c r="A109" s="107"/>
      <c r="B109" s="28" t="str">
        <f>Critères!B108</f>
        <v>RGAA</v>
      </c>
      <c r="C109" s="28" t="str">
        <f>Critères!C108</f>
        <v>13.7</v>
      </c>
      <c r="D109" s="23" t="str">
        <f>Critères!D108</f>
        <v>Dans chaque page web, les changements brusques de luminosité ou les effets de flash sont-ils correctement utilisés ?</v>
      </c>
      <c r="E109" s="23" t="s">
        <v>155</v>
      </c>
      <c r="F109" s="29" t="s">
        <v>162</v>
      </c>
      <c r="G109" s="23"/>
      <c r="H109" s="23"/>
    </row>
    <row r="110" spans="1:8" ht="32" x14ac:dyDescent="0.2">
      <c r="A110" s="107"/>
      <c r="B110" s="28" t="str">
        <f>Critères!B109</f>
        <v>RGAA</v>
      </c>
      <c r="C110" s="28" t="str">
        <f>Critères!C109</f>
        <v>13.8</v>
      </c>
      <c r="D110" s="23" t="str">
        <f>Critères!D109</f>
        <v>Dans chaque page web, chaque contenu en mouvement ou clignotant est-il contrôlable par l’utilisateur ?</v>
      </c>
      <c r="E110" s="23" t="s">
        <v>155</v>
      </c>
      <c r="F110" s="29" t="s">
        <v>162</v>
      </c>
    </row>
    <row r="111" spans="1:8" ht="48" x14ac:dyDescent="0.2">
      <c r="A111" s="107"/>
      <c r="B111" s="28" t="str">
        <f>Critères!B110</f>
        <v>RGAA</v>
      </c>
      <c r="C111" s="28" t="str">
        <f>Critères!C110</f>
        <v>13.9</v>
      </c>
      <c r="D111" s="23" t="str">
        <f>Critères!D110</f>
        <v>Dans chaque page web, le contenu proposé est-il consultable quelle que soit l’orientation de l’écran (portait ou paysage) (hors cas particuliers) ?</v>
      </c>
      <c r="E111" s="23" t="s">
        <v>155</v>
      </c>
      <c r="F111" s="29" t="s">
        <v>162</v>
      </c>
    </row>
    <row r="112" spans="1:8" ht="64" x14ac:dyDescent="0.2">
      <c r="A112" s="107"/>
      <c r="B112" s="28" t="str">
        <f>Critères!B111</f>
        <v>RGAA</v>
      </c>
      <c r="C112" s="28" t="str">
        <f>Critères!C111</f>
        <v>13.10</v>
      </c>
      <c r="D112" s="23" t="str">
        <f>Critères!D111</f>
        <v>Dans chaque page web, les fonctionnalités utilisables ou disponibles au moyen d’un geste complexe peuvent-elles être également disponibles au moyen d’un geste simple (hors cas particuliers) ?</v>
      </c>
      <c r="E112" s="23" t="s">
        <v>155</v>
      </c>
      <c r="F112" s="29" t="s">
        <v>162</v>
      </c>
    </row>
    <row r="113" spans="1:6" ht="64" x14ac:dyDescent="0.2">
      <c r="A113" s="107"/>
      <c r="B113" s="28" t="str">
        <f>Critères!B112</f>
        <v>RGAA</v>
      </c>
      <c r="C113" s="28" t="str">
        <f>Critères!C112</f>
        <v>13.11</v>
      </c>
      <c r="D113" s="23" t="str">
        <f>Critères!D112</f>
        <v>Dans chaque page web, les actions déclenchées au moyen d’un dispositif de pointage sur un point unique de l’écran peuvent-elles faire l’objet d’une annulation (hors cas particuliers) ?</v>
      </c>
      <c r="E113" s="23" t="s">
        <v>155</v>
      </c>
      <c r="F113" s="29" t="s">
        <v>162</v>
      </c>
    </row>
    <row r="114" spans="1:6" ht="64" x14ac:dyDescent="0.2">
      <c r="A114" s="107"/>
      <c r="B114" s="28" t="str">
        <f>Critères!B113</f>
        <v>RGAA</v>
      </c>
      <c r="C114" s="28" t="str">
        <f>Critères!C113</f>
        <v>13.12</v>
      </c>
      <c r="D114" s="23" t="str">
        <f>Critères!D113</f>
        <v>Dans chaque page web, les fonctionnalités qui impliquent un mouvement de l’appareil ou vers l’appareil peuvent-elles être satisfaites de manière alternative (hors cas particuliers) ?</v>
      </c>
      <c r="E114" s="23" t="s">
        <v>155</v>
      </c>
      <c r="F114" s="29" t="s">
        <v>162</v>
      </c>
    </row>
    <row r="115" spans="1:6" ht="64" x14ac:dyDescent="0.2">
      <c r="A115" s="107"/>
      <c r="B115" s="28" t="str">
        <f>Critères!B114</f>
        <v>-</v>
      </c>
      <c r="C115" s="28" t="str">
        <f>Critères!C114</f>
        <v>13.13</v>
      </c>
      <c r="D115" s="23" t="str">
        <f>Critères!D114</f>
        <v>Pour chaque fonctionnalité de conversion d’un document, les informations relatives à l’accessibilité disponibles dans le document source sont-elles conservées dans le document de destination (hors cas particuliers) ?</v>
      </c>
      <c r="E115" s="23" t="s">
        <v>155</v>
      </c>
      <c r="F115" s="29" t="s">
        <v>162</v>
      </c>
    </row>
    <row r="116" spans="1:6" ht="48" x14ac:dyDescent="0.2">
      <c r="A116" s="108"/>
      <c r="B116" s="28" t="str">
        <f>Critères!B115</f>
        <v>-</v>
      </c>
      <c r="C116" s="28" t="str">
        <f>Critères!C115</f>
        <v>13.14</v>
      </c>
      <c r="D116" s="23" t="str">
        <f>Critères!D115</f>
        <v>Chaque fonctionnalité d’identification ou de contrôle qui repose sur l’utilisation de caractéristiques biologiques de l’utilisateur dispose-t-elle d’une méthode alternative ?</v>
      </c>
      <c r="E116" s="23" t="s">
        <v>155</v>
      </c>
      <c r="F116" s="29" t="s">
        <v>162</v>
      </c>
    </row>
    <row r="117" spans="1:6" ht="64" x14ac:dyDescent="0.2">
      <c r="A117" s="106" t="str">
        <f>Critères!$A$116</f>
        <v xml:space="preserve">DOCUMENTATION ET FONCTIONNALITÉS D’ACCESSIBILITÉ </v>
      </c>
      <c r="B117" s="28" t="str">
        <f>Critères!B116</f>
        <v>-</v>
      </c>
      <c r="C117" s="28" t="str">
        <f>Critères!C116</f>
        <v>14.1</v>
      </c>
      <c r="D117" s="23" t="str">
        <f>Critères!D116</f>
        <v>La documentation du site web décrit-elle les fonctionnalités d’accessibilité disponibles et les informations relatives à la compatibilité avec l’accessibilité ?</v>
      </c>
      <c r="E117" s="23" t="s">
        <v>155</v>
      </c>
      <c r="F117" s="29" t="s">
        <v>162</v>
      </c>
    </row>
    <row r="118" spans="1:6" ht="80" x14ac:dyDescent="0.2">
      <c r="A118" s="107"/>
      <c r="B118" s="28" t="str">
        <f>Critères!B117</f>
        <v>-</v>
      </c>
      <c r="C118" s="28" t="str">
        <f>Critères!C117</f>
        <v>14.2</v>
      </c>
      <c r="D118" s="23" t="str">
        <f>Critères!D117</f>
        <v>Pour chaque fonctionnalité d’accessibilité décrite dans la documentation, le mécanisme qui permet de l’activer répond aux besoins d’accessibilité des utilisateurs concernés. Cette règle est-elle respectée (hors cas particuliers) ?</v>
      </c>
      <c r="E118" s="23" t="s">
        <v>155</v>
      </c>
      <c r="F118" s="29" t="s">
        <v>162</v>
      </c>
    </row>
    <row r="119" spans="1:6" ht="17" x14ac:dyDescent="0.2">
      <c r="A119" s="108"/>
      <c r="B119" s="28" t="str">
        <f>Critères!B118</f>
        <v>-</v>
      </c>
      <c r="C119" s="28" t="str">
        <f>Critères!C118</f>
        <v>14.3</v>
      </c>
      <c r="D119" s="23" t="str">
        <f>Critères!D118</f>
        <v>La documentation du site web est-elle accessible ?</v>
      </c>
      <c r="E119" s="23" t="s">
        <v>155</v>
      </c>
      <c r="F119" s="29" t="s">
        <v>162</v>
      </c>
    </row>
    <row r="120" spans="1:6" ht="48" x14ac:dyDescent="0.2">
      <c r="A120" s="106" t="str">
        <f>Critères!$A$119</f>
        <v>OUTILS D’ÉDITION</v>
      </c>
      <c r="B120" s="28" t="str">
        <f>Critères!B119</f>
        <v>-</v>
      </c>
      <c r="C120" s="28" t="str">
        <f>Critères!C119</f>
        <v>15.1</v>
      </c>
      <c r="D120" s="23" t="str">
        <f>Critères!D119</f>
        <v>Chaque outil d’édition permet-il de définir les informations d’accessibilité nécessaires pour créer un contenu conforme aux règles d’accessibilité numérique ?</v>
      </c>
      <c r="E120" s="23" t="s">
        <v>155</v>
      </c>
      <c r="F120" s="29" t="s">
        <v>162</v>
      </c>
    </row>
    <row r="121" spans="1:6" ht="48" x14ac:dyDescent="0.2">
      <c r="A121" s="107"/>
      <c r="B121" s="28" t="str">
        <f>Critères!B120</f>
        <v>-</v>
      </c>
      <c r="C121" s="28" t="str">
        <f>Critères!C120</f>
        <v>15.2</v>
      </c>
      <c r="D121" s="23" t="str">
        <f>Critères!D120</f>
        <v>Chaque outil d’édition met-il à disposition des aides à la création de contenus conformes aux règles d’accessibilité numérique ?</v>
      </c>
      <c r="E121" s="23" t="s">
        <v>155</v>
      </c>
      <c r="F121" s="29" t="s">
        <v>162</v>
      </c>
    </row>
    <row r="122" spans="1:6" ht="48" x14ac:dyDescent="0.2">
      <c r="A122" s="107"/>
      <c r="B122" s="28" t="str">
        <f>Critères!B121</f>
        <v>-</v>
      </c>
      <c r="C122" s="28" t="str">
        <f>Critères!C121</f>
        <v>15.3</v>
      </c>
      <c r="D122" s="23" t="str">
        <f>Critères!D121</f>
        <v>Le contenu généré par chaque transformation des contenus est-il conforme aux règles d’accessibilité numérique (hors cas particuliers) ?</v>
      </c>
      <c r="E122" s="23" t="s">
        <v>155</v>
      </c>
      <c r="F122" s="29" t="s">
        <v>162</v>
      </c>
    </row>
    <row r="123" spans="1:6" ht="48" x14ac:dyDescent="0.2">
      <c r="A123" s="107"/>
      <c r="B123" s="28" t="str">
        <f>Critères!B122</f>
        <v>-</v>
      </c>
      <c r="C123" s="28" t="str">
        <f>Critères!C122</f>
        <v>15.4</v>
      </c>
      <c r="D123" s="23" t="str">
        <f>Critères!D122</f>
        <v>Pour chaque erreur d’accessibilité relevée par un test d’accessibilité automatique ou semi-automatique, l’ outil d’édition fournit-il des suggestions de réparation ?</v>
      </c>
      <c r="E123" s="23" t="s">
        <v>155</v>
      </c>
      <c r="F123" s="29" t="s">
        <v>162</v>
      </c>
    </row>
    <row r="124" spans="1:6" ht="48" x14ac:dyDescent="0.2">
      <c r="A124" s="107"/>
      <c r="B124" s="28" t="str">
        <f>Critères!B123</f>
        <v>-</v>
      </c>
      <c r="C124" s="28" t="str">
        <f>Critères!C123</f>
        <v>15.5</v>
      </c>
      <c r="D124" s="23" t="str">
        <f>Critères!D123</f>
        <v>Pour chaque ensemble de gabarits, un gabarit au moins permet de répondre aux règles d’accessibilité numérique. Cette règle est-elle respectée ?</v>
      </c>
      <c r="E124" s="23" t="s">
        <v>155</v>
      </c>
      <c r="F124" s="29" t="s">
        <v>162</v>
      </c>
    </row>
    <row r="125" spans="1:6" ht="32" x14ac:dyDescent="0.2">
      <c r="A125" s="108"/>
      <c r="B125" s="28" t="str">
        <f>Critères!B124</f>
        <v>-</v>
      </c>
      <c r="C125" s="28" t="str">
        <f>Critères!C124</f>
        <v>15.6</v>
      </c>
      <c r="D125" s="23" t="str">
        <f>Critères!D124</f>
        <v>Chaque gabarit qui permet de répondre aux règles d’accessibilité numérique est-il clairement identifiable ?</v>
      </c>
      <c r="E125" s="23" t="s">
        <v>155</v>
      </c>
      <c r="F125" s="29" t="s">
        <v>162</v>
      </c>
    </row>
    <row r="126" spans="1:6" ht="64" x14ac:dyDescent="0.2">
      <c r="A126" s="106" t="str">
        <f>Critères!$A$125</f>
        <v>SERVICES D’ASSISTANCE</v>
      </c>
      <c r="B126" s="28" t="str">
        <f>Critères!B125</f>
        <v>-</v>
      </c>
      <c r="C126" s="28" t="str">
        <f>Critères!C125</f>
        <v>16.1</v>
      </c>
      <c r="D126" s="23" t="str">
        <f>Critères!D125</f>
        <v>Chaque service d’assistance fournit-il des informations relatives aux fonctionnalités d’accessibilité et à la compatibilité avec l’accessibilité, décrites dans la documentation du site web ?</v>
      </c>
      <c r="E126" s="23" t="s">
        <v>155</v>
      </c>
      <c r="F126" s="29" t="s">
        <v>162</v>
      </c>
    </row>
    <row r="127" spans="1:6" ht="64" x14ac:dyDescent="0.2">
      <c r="A127" s="107"/>
      <c r="B127" s="28" t="str">
        <f>Critères!B126</f>
        <v>-</v>
      </c>
      <c r="C127" s="28" t="str">
        <f>Critères!C126</f>
        <v>16.2</v>
      </c>
      <c r="D127" s="23" t="str">
        <f>Critères!D126</f>
        <v>Le service d’assistance répond aux besoins de communication des personnes handicapées directement ou par l’intermédiaire d’un service de relais. Cette règle est-elle respectée ?</v>
      </c>
      <c r="E127" s="23" t="s">
        <v>155</v>
      </c>
      <c r="F127" s="29" t="s">
        <v>162</v>
      </c>
    </row>
    <row r="128" spans="1:6" ht="32" x14ac:dyDescent="0.2">
      <c r="A128" s="108"/>
      <c r="B128" s="28" t="str">
        <f>Critères!B127</f>
        <v>-</v>
      </c>
      <c r="C128" s="28" t="str">
        <f>Critères!C127</f>
        <v>16.3</v>
      </c>
      <c r="D128" s="23" t="str">
        <f>Critères!D127</f>
        <v>La documentation fournie par le service d’assistance est-elle accessible ?</v>
      </c>
      <c r="E128" s="23" t="s">
        <v>155</v>
      </c>
      <c r="F128" s="29" t="s">
        <v>162</v>
      </c>
    </row>
    <row r="129" spans="1:6" ht="80" x14ac:dyDescent="0.2">
      <c r="A129" s="115" t="str">
        <f>Critères!$A$128</f>
        <v>COMMUNICATION EN TEMPS RÉEL</v>
      </c>
      <c r="B129" s="28" t="str">
        <f>Critères!B128</f>
        <v>-</v>
      </c>
      <c r="C129" s="28" t="str">
        <f>Critères!C128</f>
        <v>17.1</v>
      </c>
      <c r="D129" s="23" t="str">
        <f>Critères!D128</f>
        <v>Pour chaque application web de communication orale bidirectionnelle, l’application est-elle capable d’encoder et de décoder cette communication avec une gamme de fréquences dont la limite supérieure est de 7 000 Hz au moins ?</v>
      </c>
      <c r="E129" s="23" t="s">
        <v>155</v>
      </c>
      <c r="F129" s="29" t="s">
        <v>162</v>
      </c>
    </row>
    <row r="130" spans="1:6" ht="48" x14ac:dyDescent="0.2">
      <c r="A130" s="107"/>
      <c r="B130" s="28" t="str">
        <f>Critères!B129</f>
        <v>-</v>
      </c>
      <c r="C130" s="28" t="str">
        <f>Critères!C129</f>
        <v>17.2</v>
      </c>
      <c r="D130" s="23" t="str">
        <f>Critères!D129</f>
        <v>Chaque application web qui permet une communication orale bidirectionnelle dispose-t-elle d’une fonctionnalité de communication écrite en temps réel ?</v>
      </c>
      <c r="E130" s="23" t="s">
        <v>155</v>
      </c>
      <c r="F130" s="29" t="s">
        <v>162</v>
      </c>
    </row>
    <row r="131" spans="1:6" ht="48" x14ac:dyDescent="0.2">
      <c r="A131" s="107"/>
      <c r="B131" s="28" t="str">
        <f>Critères!B130</f>
        <v>-</v>
      </c>
      <c r="C131" s="28" t="str">
        <f>Critères!C130</f>
        <v>17.3</v>
      </c>
      <c r="D131" s="23" t="str">
        <f>Critères!D130</f>
        <v>Pour chaque application web qui permet une communication orale bidirectionnelle et écrite en temps réel, les deux modes sont-ils utilisables simultanément ?</v>
      </c>
      <c r="E131" s="23" t="s">
        <v>155</v>
      </c>
      <c r="F131" s="29" t="s">
        <v>162</v>
      </c>
    </row>
    <row r="132" spans="1:6" ht="48" x14ac:dyDescent="0.2">
      <c r="A132" s="107"/>
      <c r="B132" s="28" t="str">
        <f>Critères!B131</f>
        <v>-</v>
      </c>
      <c r="C132" s="28" t="str">
        <f>Critères!C131</f>
        <v>17.4</v>
      </c>
      <c r="D132" s="23" t="str">
        <f>Critères!D131</f>
        <v>Pour chaque fonctionnalité de communication écrite en temps réel, les messages peuvent-ils être identifiés (hors cas particuliers) ?</v>
      </c>
      <c r="E132" s="23" t="s">
        <v>155</v>
      </c>
      <c r="F132" s="29" t="s">
        <v>162</v>
      </c>
    </row>
    <row r="133" spans="1:6" ht="48" x14ac:dyDescent="0.2">
      <c r="A133" s="107"/>
      <c r="B133" s="28" t="str">
        <f>Critères!B132</f>
        <v>-</v>
      </c>
      <c r="C133" s="28" t="str">
        <f>Critères!C132</f>
        <v>17.5</v>
      </c>
      <c r="D133" s="23" t="str">
        <f>Critères!D132</f>
        <v>Pour chaque application web de communication orale bidirectionnelle, un indicateur visuel de l’activité orale est-il présent ?</v>
      </c>
      <c r="E133" s="23" t="s">
        <v>155</v>
      </c>
      <c r="F133" s="29" t="s">
        <v>162</v>
      </c>
    </row>
    <row r="134" spans="1:6" ht="64" x14ac:dyDescent="0.2">
      <c r="A134" s="107"/>
      <c r="B134" s="28" t="str">
        <f>Critères!B133</f>
        <v>-</v>
      </c>
      <c r="C134" s="28" t="str">
        <f>Critères!C133</f>
        <v>17.6</v>
      </c>
      <c r="D134" s="23" t="str">
        <f>Critères!D133</f>
        <v>Chaque application web de communication écrite en temps réel qui peut interagir avec d’autres applications de communication écrite en temps réel respecte-t-elle les règles d’interopérabilité en vigueur ?</v>
      </c>
      <c r="E134" s="23" t="s">
        <v>155</v>
      </c>
      <c r="F134" s="29" t="s">
        <v>162</v>
      </c>
    </row>
    <row r="135" spans="1:6" ht="64" x14ac:dyDescent="0.2">
      <c r="A135" s="107"/>
      <c r="B135" s="28" t="str">
        <f>Critères!B134</f>
        <v>-</v>
      </c>
      <c r="C135" s="28" t="str">
        <f>Critères!C134</f>
        <v>17.7</v>
      </c>
      <c r="D135" s="23" t="str">
        <f>Critères!D134</f>
        <v>Pour chaque application web de communication écrite en temps réel, le délai de transmission de chaque unité de saisie est de 500ms ou moins. Cette règle est-elle respectée ?</v>
      </c>
      <c r="E135" s="23" t="s">
        <v>155</v>
      </c>
      <c r="F135" s="29" t="s">
        <v>162</v>
      </c>
    </row>
    <row r="136" spans="1:6" ht="48" x14ac:dyDescent="0.2">
      <c r="A136" s="107"/>
      <c r="B136" s="28" t="str">
        <f>Critères!B135</f>
        <v>-</v>
      </c>
      <c r="C136" s="28" t="str">
        <f>Critères!C135</f>
        <v>17.8</v>
      </c>
      <c r="D136" s="23" t="str">
        <f>Critères!D135</f>
        <v>Pour chaque application web de télécommunication, l’identification de l’interlocuteur qui initie un appel est-elle accessible ?</v>
      </c>
      <c r="E136" s="23" t="s">
        <v>155</v>
      </c>
      <c r="F136" s="29" t="s">
        <v>162</v>
      </c>
    </row>
    <row r="137" spans="1:6" ht="64" x14ac:dyDescent="0.2">
      <c r="A137" s="107"/>
      <c r="B137" s="28" t="str">
        <f>Critères!B136</f>
        <v>-</v>
      </c>
      <c r="C137" s="28" t="str">
        <f>Critères!C136</f>
        <v>17.9</v>
      </c>
      <c r="D137" s="23" t="str">
        <f>Critères!D136</f>
        <v>Pour chaque application web de communication orale bidirectionnelle qui permet d’identifier l’activité d’un interlocuteur oralisant, il est possible d’identifier l’activité d’un interlocuteur signant. Cette règle est-elle respectée ?</v>
      </c>
      <c r="E137" s="23" t="s">
        <v>155</v>
      </c>
      <c r="F137" s="29" t="s">
        <v>162</v>
      </c>
    </row>
    <row r="138" spans="1:6" ht="64" x14ac:dyDescent="0.2">
      <c r="A138" s="107"/>
      <c r="B138" s="28" t="str">
        <f>Critères!B137</f>
        <v>-</v>
      </c>
      <c r="C138" s="28" t="str">
        <f>Critères!C137</f>
        <v>17.10</v>
      </c>
      <c r="D138" s="23" t="str">
        <f>Critères!D137</f>
        <v>Pour chaque application web de communication orale bidirectionnelle qui dispose de fonctionnalités vocales, celles-ci sont-elles utilisables sans la nécessité d’écouter ou parler ?</v>
      </c>
      <c r="E138" s="23" t="s">
        <v>155</v>
      </c>
      <c r="F138" s="29" t="s">
        <v>162</v>
      </c>
    </row>
    <row r="139" spans="1:6" ht="48" x14ac:dyDescent="0.2">
      <c r="A139" s="108"/>
      <c r="B139" s="28" t="str">
        <f>Critères!B138</f>
        <v>-</v>
      </c>
      <c r="C139" s="28" t="str">
        <f>Critères!C138</f>
        <v>17.11</v>
      </c>
      <c r="D139" s="23" t="str">
        <f>Critères!D138</f>
        <v>Pour chaque application web de communication orale bidirectionnelle qui dispose d’une vidéo en temps réel, la qualité de la vidéo est-elle suffisante ?</v>
      </c>
      <c r="E139" s="23" t="s">
        <v>155</v>
      </c>
      <c r="F139" s="29" t="s">
        <v>162</v>
      </c>
    </row>
  </sheetData>
  <mergeCells count="19">
    <mergeCell ref="A129:A139"/>
    <mergeCell ref="A4:A12"/>
    <mergeCell ref="A13:A14"/>
    <mergeCell ref="A15:A17"/>
    <mergeCell ref="A92:A102"/>
    <mergeCell ref="A103:A116"/>
    <mergeCell ref="A117:A119"/>
    <mergeCell ref="A120:A125"/>
    <mergeCell ref="A126:A128"/>
    <mergeCell ref="A46:A50"/>
    <mergeCell ref="A51:A60"/>
    <mergeCell ref="A61:A64"/>
    <mergeCell ref="A65:A78"/>
    <mergeCell ref="A79:A91"/>
    <mergeCell ref="A1:H1"/>
    <mergeCell ref="A2:H2"/>
    <mergeCell ref="A18:A35"/>
    <mergeCell ref="A36:A43"/>
    <mergeCell ref="A44:A45"/>
  </mergeCells>
  <conditionalFormatting sqref="E4:E139">
    <cfRule type="cellIs" dxfId="55" priority="1" operator="equal">
      <formula>"C"</formula>
    </cfRule>
    <cfRule type="cellIs" dxfId="54" priority="2" operator="equal">
      <formula>"NC"</formula>
    </cfRule>
    <cfRule type="cellIs" dxfId="53" priority="3" operator="equal">
      <formula>"NA"</formula>
    </cfRule>
    <cfRule type="cellIs" dxfId="52" priority="4" operator="equal">
      <formula>"NT"</formula>
    </cfRule>
  </conditionalFormatting>
  <conditionalFormatting sqref="F4:F139">
    <cfRule type="cellIs" dxfId="51" priority="5" operator="equal">
      <formula>"D"</formula>
    </cfRule>
    <cfRule type="cellIs" dxfId="50" priority="6" operator="equal">
      <formula>"E"</formula>
    </cfRule>
    <cfRule type="cellIs" dxfId="49" priority="7" operator="equal">
      <formula>"N"</formula>
    </cfRule>
  </conditionalFormatting>
  <dataValidations count="2">
    <dataValidation type="list" operator="equal" showErrorMessage="1" sqref="E4:E139" xr:uid="{A2D2EC5C-B2FC-C545-B487-B85C364642BF}">
      <formula1>"C,NC,NA,NT"</formula1>
      <formula2>0</formula2>
    </dataValidation>
    <dataValidation type="list" operator="equal" showErrorMessage="1" sqref="F4:F139" xr:uid="{FF128320-6273-B848-9CCC-1D6415BE638F}">
      <formula1>"D,E,N"</formula1>
    </dataValidation>
  </dataValidations>
  <pageMargins left="0.39374999999999999" right="0.39374999999999999" top="0.53263888888888899" bottom="0.39374999999999999" header="0.39374999999999999" footer="0.39374999999999999"/>
  <pageSetup scale="74" pageOrder="overThenDown" orientation="portrait" horizontalDpi="300" verticalDpi="300" r:id="rId1"/>
  <headerFooter>
    <oddHeader>&amp;L&amp;10RGAA 3.0 - Relevé pour le site : wwww.site.fr&amp;R&amp;10&amp;P/&amp;N - &amp;A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4"/>
  <dimension ref="A1:AMJ139"/>
  <sheetViews>
    <sheetView zoomScaleNormal="100" zoomScalePageLayoutView="60" workbookViewId="0">
      <selection activeCell="E4" sqref="E4:E139"/>
    </sheetView>
  </sheetViews>
  <sheetFormatPr baseColWidth="10" defaultColWidth="9.5703125" defaultRowHeight="16" x14ac:dyDescent="0.2"/>
  <cols>
    <col min="1" max="1" width="4.140625" customWidth="1"/>
    <col min="2" max="2" width="4.5703125" bestFit="1" customWidth="1"/>
    <col min="3" max="3" width="5.5703125" style="11" customWidth="1"/>
    <col min="4" max="4" width="39.85546875" style="1" customWidth="1"/>
    <col min="5" max="5" width="3.85546875" style="1" customWidth="1"/>
    <col min="6" max="6" width="3.140625" style="1" customWidth="1"/>
    <col min="7" max="7" width="79.85546875" style="1" customWidth="1"/>
    <col min="8" max="8" width="22.85546875" style="1" customWidth="1"/>
    <col min="9" max="9" width="64.42578125" style="1" customWidth="1"/>
    <col min="10" max="65" width="9.5703125" style="1"/>
    <col min="1025" max="1025" width="7.42578125" customWidth="1"/>
  </cols>
  <sheetData>
    <row r="1" spans="1:1024" x14ac:dyDescent="0.2">
      <c r="A1" s="91" t="str">
        <f>Échantillon!A1</f>
        <v>RAWeb 1 – GRILLE D'ÉVALUATION</v>
      </c>
      <c r="B1" s="91"/>
      <c r="C1" s="91"/>
      <c r="D1" s="91"/>
      <c r="E1" s="91"/>
      <c r="F1" s="91"/>
      <c r="G1" s="91"/>
      <c r="H1" s="91"/>
    </row>
    <row r="2" spans="1:1024" x14ac:dyDescent="0.2">
      <c r="A2" s="116" t="str">
        <f>CONCATENATE(Échantillon!B17," : ",Échantillon!C17)</f>
        <v>Actualités : http://www.site.lu/actualites.html</v>
      </c>
      <c r="B2" s="116"/>
      <c r="C2" s="116"/>
      <c r="D2" s="116"/>
      <c r="E2" s="116"/>
      <c r="F2" s="116"/>
      <c r="G2" s="116"/>
      <c r="H2" s="116"/>
    </row>
    <row r="3" spans="1:1024" ht="120" x14ac:dyDescent="0.2">
      <c r="A3" s="48" t="s">
        <v>25</v>
      </c>
      <c r="B3" s="48" t="s">
        <v>310</v>
      </c>
      <c r="C3" s="48" t="s">
        <v>26</v>
      </c>
      <c r="D3" s="49" t="s">
        <v>27</v>
      </c>
      <c r="E3" s="48" t="s">
        <v>150</v>
      </c>
      <c r="F3" s="48" t="s">
        <v>373</v>
      </c>
      <c r="G3" s="49" t="s">
        <v>295</v>
      </c>
      <c r="H3" s="49" t="s">
        <v>161</v>
      </c>
    </row>
    <row r="4" spans="1:1024" ht="32" x14ac:dyDescent="0.2">
      <c r="A4" s="106" t="str">
        <f>Critères!$A$3</f>
        <v>IMAGES</v>
      </c>
      <c r="B4" s="28" t="str">
        <f>Critères!B3</f>
        <v>RGAA</v>
      </c>
      <c r="C4" s="28" t="str">
        <f>Critères!C3</f>
        <v>1.1</v>
      </c>
      <c r="D4" s="23" t="str">
        <f>Critères!D3</f>
        <v>Chaque image porteuse d’information a-t-elle une alternative textuelle ?</v>
      </c>
      <c r="E4" s="23" t="s">
        <v>155</v>
      </c>
      <c r="F4" s="29" t="s">
        <v>162</v>
      </c>
      <c r="G4" s="23"/>
      <c r="H4" s="23"/>
      <c r="I4"/>
    </row>
    <row r="5" spans="1:1024" ht="32" x14ac:dyDescent="0.2">
      <c r="A5" s="107"/>
      <c r="B5" s="28" t="str">
        <f>Critères!B4</f>
        <v>RGAA</v>
      </c>
      <c r="C5" s="28" t="str">
        <f>Critères!C4</f>
        <v>1.2</v>
      </c>
      <c r="D5" s="23" t="str">
        <f>Critères!D4</f>
        <v>Chaque image de décoration est-elle correctement ignorée par les technologies d’assistance ?</v>
      </c>
      <c r="E5" s="23" t="s">
        <v>155</v>
      </c>
      <c r="F5" s="29" t="s">
        <v>162</v>
      </c>
      <c r="G5" s="23"/>
      <c r="H5" s="23"/>
      <c r="AME5" s="12"/>
      <c r="AMF5" s="12"/>
      <c r="AMG5" s="12"/>
      <c r="AMH5" s="12"/>
      <c r="AMI5" s="12"/>
      <c r="AMJ5" s="12"/>
    </row>
    <row r="6" spans="1:1024" ht="48" x14ac:dyDescent="0.2">
      <c r="A6" s="107"/>
      <c r="B6" s="28" t="str">
        <f>Critères!B5</f>
        <v>RGAA</v>
      </c>
      <c r="C6" s="28" t="str">
        <f>Critères!C5</f>
        <v>1.3</v>
      </c>
      <c r="D6" s="23" t="str">
        <f>Critères!D5</f>
        <v>Pour chaque image porteuse d'information ayant une alternative textuelle, cette alternative est-elle pertinente (hors cas particuliers) ?</v>
      </c>
      <c r="E6" s="23" t="s">
        <v>155</v>
      </c>
      <c r="F6" s="29" t="s">
        <v>162</v>
      </c>
      <c r="G6" s="23"/>
      <c r="H6" s="23"/>
    </row>
    <row r="7" spans="1:1024" ht="64" x14ac:dyDescent="0.2">
      <c r="A7" s="107"/>
      <c r="B7" s="28" t="str">
        <f>Critères!B6</f>
        <v>RGAA</v>
      </c>
      <c r="C7" s="28" t="str">
        <f>Critères!C6</f>
        <v>1.4</v>
      </c>
      <c r="D7" s="23" t="str">
        <f>Critères!D6</f>
        <v>Pour chaque image utilisée comme CAPTCHA ou comme image-test, ayant une alternative textuelle, cette alternative permet-elle d’identifier la nature et la fonction de l’image ?</v>
      </c>
      <c r="E7" s="23" t="s">
        <v>155</v>
      </c>
      <c r="F7" s="29" t="s">
        <v>162</v>
      </c>
      <c r="G7" s="23"/>
      <c r="H7" s="23"/>
    </row>
    <row r="8" spans="1:1024" ht="48" x14ac:dyDescent="0.2">
      <c r="A8" s="107"/>
      <c r="B8" s="28" t="str">
        <f>Critères!B7</f>
        <v>RGAA</v>
      </c>
      <c r="C8" s="28" t="str">
        <f>Critères!C7</f>
        <v>1.5</v>
      </c>
      <c r="D8" s="23" t="str">
        <f>Critères!D7</f>
        <v>Pour chaque image utilisée comme CAPTCHA, une solution d’accès alternatif au contenu ou à la fonction du CAPTCHA est-elle présente ?</v>
      </c>
      <c r="E8" s="23" t="s">
        <v>155</v>
      </c>
      <c r="F8" s="29" t="s">
        <v>162</v>
      </c>
      <c r="G8" s="43"/>
      <c r="H8" s="23"/>
    </row>
    <row r="9" spans="1:1024" ht="32" x14ac:dyDescent="0.2">
      <c r="A9" s="107"/>
      <c r="B9" s="28" t="str">
        <f>Critères!B8</f>
        <v>RGAA</v>
      </c>
      <c r="C9" s="28" t="str">
        <f>Critères!C8</f>
        <v>1.6</v>
      </c>
      <c r="D9" s="23" t="str">
        <f>Critères!D8</f>
        <v>Chaque image porteuse d’information a-t-elle, si nécessaire, une description détaillée ?</v>
      </c>
      <c r="E9" s="23" t="s">
        <v>155</v>
      </c>
      <c r="F9" s="29" t="s">
        <v>162</v>
      </c>
      <c r="G9" s="23"/>
      <c r="H9" s="23"/>
    </row>
    <row r="10" spans="1:1024" ht="32" x14ac:dyDescent="0.2">
      <c r="A10" s="107"/>
      <c r="B10" s="28" t="str">
        <f>Critères!B9</f>
        <v>RGAA</v>
      </c>
      <c r="C10" s="28" t="str">
        <f>Critères!C9</f>
        <v>1.7</v>
      </c>
      <c r="D10" s="23" t="str">
        <f>Critères!D9</f>
        <v>Pour chaque image porteuse d’information ayant une description détaillée, cette description est-elle pertinente ?</v>
      </c>
      <c r="E10" s="23" t="s">
        <v>155</v>
      </c>
      <c r="F10" s="29" t="s">
        <v>162</v>
      </c>
      <c r="G10" s="23"/>
      <c r="H10" s="23"/>
    </row>
    <row r="11" spans="1:1024" ht="64" x14ac:dyDescent="0.2">
      <c r="A11" s="107"/>
      <c r="B11" s="28" t="str">
        <f>Critères!B10</f>
        <v>RGAA</v>
      </c>
      <c r="C11" s="28" t="str">
        <f>Critères!C10</f>
        <v>1.8</v>
      </c>
      <c r="D11" s="23" t="str">
        <f>Critères!D10</f>
        <v>Chaque image texte porteuse d’information, en l’absence d’un mécanisme de remplacement, doit si possible être remplacée par du texte stylé. Cette règle est-elle respectée (hors cas particuliers) ?</v>
      </c>
      <c r="E11" s="23" t="s">
        <v>155</v>
      </c>
      <c r="F11" s="29" t="s">
        <v>162</v>
      </c>
      <c r="G11" s="23"/>
      <c r="H11" s="23"/>
    </row>
    <row r="12" spans="1:1024" ht="32" x14ac:dyDescent="0.2">
      <c r="A12" s="108"/>
      <c r="B12" s="28" t="str">
        <f>Critères!B11</f>
        <v>RGAA</v>
      </c>
      <c r="C12" s="28" t="str">
        <f>Critères!C11</f>
        <v>1.9</v>
      </c>
      <c r="D12" s="23" t="str">
        <f>Critères!D11</f>
        <v>Chaque légende d’image est-elle, si nécessaire, correctement reliée à l’image correspondante ?</v>
      </c>
      <c r="E12" s="23" t="s">
        <v>155</v>
      </c>
      <c r="F12" s="29" t="s">
        <v>162</v>
      </c>
      <c r="G12" s="23"/>
      <c r="H12" s="23"/>
    </row>
    <row r="13" spans="1:1024" ht="17" x14ac:dyDescent="0.2">
      <c r="A13" s="106" t="str">
        <f>Critères!$A$12</f>
        <v>CADRES</v>
      </c>
      <c r="B13" s="28" t="str">
        <f>Critères!B12</f>
        <v>RGAA</v>
      </c>
      <c r="C13" s="28" t="str">
        <f>Critères!C12</f>
        <v>2.1</v>
      </c>
      <c r="D13" s="23" t="str">
        <f>Critères!D12</f>
        <v>Chaque cadre a-t-il un titre de cadre ?</v>
      </c>
      <c r="E13" s="23" t="s">
        <v>155</v>
      </c>
      <c r="F13" s="29" t="s">
        <v>162</v>
      </c>
      <c r="G13" s="30"/>
      <c r="H13" s="23"/>
    </row>
    <row r="14" spans="1:1024" ht="32" x14ac:dyDescent="0.2">
      <c r="A14" s="108"/>
      <c r="B14" s="28" t="str">
        <f>Critères!B13</f>
        <v>RGAA</v>
      </c>
      <c r="C14" s="28" t="str">
        <f>Critères!C13</f>
        <v>2.2</v>
      </c>
      <c r="D14" s="23" t="str">
        <f>Critères!D13</f>
        <v>Pour chaque cadre ayant un titre de cadre, ce titre de cadre est-il pertinent ?</v>
      </c>
      <c r="E14" s="23" t="s">
        <v>155</v>
      </c>
      <c r="F14" s="29" t="s">
        <v>162</v>
      </c>
      <c r="G14" s="23"/>
      <c r="H14" s="23"/>
    </row>
    <row r="15" spans="1:1024" ht="48" x14ac:dyDescent="0.2">
      <c r="A15" s="106" t="str">
        <f>Critères!$A$14</f>
        <v>COULEURS</v>
      </c>
      <c r="B15" s="28" t="str">
        <f>Critères!B14</f>
        <v>RGAA</v>
      </c>
      <c r="C15" s="28" t="str">
        <f>Critères!C14</f>
        <v>3.1</v>
      </c>
      <c r="D15" s="23" t="str">
        <f>Critères!D14</f>
        <v>Dans chaque page web, l’information ne doit pas être donnée uniquement par la couleur. Cette règle est-elle respectée ?</v>
      </c>
      <c r="E15" s="23" t="s">
        <v>155</v>
      </c>
      <c r="F15" s="29" t="s">
        <v>162</v>
      </c>
      <c r="G15" s="23"/>
      <c r="H15" s="23"/>
    </row>
    <row r="16" spans="1:1024" ht="48" x14ac:dyDescent="0.2">
      <c r="A16" s="107"/>
      <c r="B16" s="28" t="str">
        <f>Critères!B15</f>
        <v>RGAA</v>
      </c>
      <c r="C16" s="28" t="str">
        <f>Critères!C15</f>
        <v>3.2</v>
      </c>
      <c r="D16" s="23" t="str">
        <f>Critères!D15</f>
        <v>Dans chaque page web, le contraste entre la couleur du texte et la couleur de son arrière-plan est-il suffisamment élevé (hors cas particuliers) ?</v>
      </c>
      <c r="E16" s="23" t="s">
        <v>155</v>
      </c>
      <c r="F16" s="29" t="s">
        <v>162</v>
      </c>
      <c r="G16" s="23"/>
      <c r="H16" s="23"/>
    </row>
    <row r="17" spans="1:8" ht="64" x14ac:dyDescent="0.2">
      <c r="A17" s="108"/>
      <c r="B17" s="28" t="str">
        <f>Critères!B16</f>
        <v>RGAA</v>
      </c>
      <c r="C17" s="28" t="str">
        <f>Critères!C16</f>
        <v>3.3</v>
      </c>
      <c r="D17" s="23" t="str">
        <f>Critères!D16</f>
        <v>Dans chaque page web, les couleurs utilisées dans les composants d’interface ou les éléments graphiques porteurs d’informations sont-elles suffisamment contrastées (hors cas particuliers) ?</v>
      </c>
      <c r="E17" s="23" t="s">
        <v>155</v>
      </c>
      <c r="F17" s="29" t="s">
        <v>162</v>
      </c>
      <c r="G17" s="23"/>
      <c r="H17" s="23"/>
    </row>
    <row r="18" spans="1:8" ht="48" x14ac:dyDescent="0.2">
      <c r="A18" s="106" t="str">
        <f>Critères!$A$17</f>
        <v>MULTIMÉDIA</v>
      </c>
      <c r="B18" s="28" t="str">
        <f>Critères!B17</f>
        <v>RGAA</v>
      </c>
      <c r="C18" s="28" t="str">
        <f>Critères!C17</f>
        <v>4.1</v>
      </c>
      <c r="D18" s="23" t="str">
        <f>Critères!D17</f>
        <v>Chaque média temporel pré-enregistré a-t-il, si nécessaire, une transcription textuelle ou une audiodescription (hors cas particuliers) ?</v>
      </c>
      <c r="E18" s="23" t="s">
        <v>155</v>
      </c>
      <c r="F18" s="29" t="s">
        <v>162</v>
      </c>
      <c r="G18" s="23"/>
      <c r="H18" s="23"/>
    </row>
    <row r="19" spans="1:8" ht="64" x14ac:dyDescent="0.2">
      <c r="A19" s="107"/>
      <c r="B19" s="28" t="str">
        <f>Critères!B18</f>
        <v>RGAA</v>
      </c>
      <c r="C19" s="28" t="str">
        <f>Critères!C18</f>
        <v>4.2</v>
      </c>
      <c r="D19" s="23" t="str">
        <f>Critères!D18</f>
        <v>Pour chaque média temporel pré-enregistré ayant une transcription textuelle ou une audiodescription synchronisée, celles-ci sont-elles pertinentes (hors cas particuliers) ?</v>
      </c>
      <c r="E19" s="23" t="s">
        <v>155</v>
      </c>
      <c r="F19" s="29" t="s">
        <v>162</v>
      </c>
      <c r="G19" s="23"/>
      <c r="H19" s="23"/>
    </row>
    <row r="20" spans="1:8" ht="48" x14ac:dyDescent="0.2">
      <c r="A20" s="107"/>
      <c r="B20" s="28" t="str">
        <f>Critères!B19</f>
        <v>RGAA</v>
      </c>
      <c r="C20" s="28" t="str">
        <f>Critères!C19</f>
        <v>4.3</v>
      </c>
      <c r="D20" s="23" t="str">
        <f>Critères!D19</f>
        <v>Chaque média temporel synchronisé pré-enregistré a-t-il, si nécessaire, des sous-titres synchronisés (hors cas particuliers) ?</v>
      </c>
      <c r="E20" s="23" t="s">
        <v>155</v>
      </c>
      <c r="F20" s="29" t="s">
        <v>162</v>
      </c>
      <c r="G20" s="23"/>
      <c r="H20" s="23"/>
    </row>
    <row r="21" spans="1:8" ht="48" x14ac:dyDescent="0.2">
      <c r="A21" s="107"/>
      <c r="B21" s="28" t="str">
        <f>Critères!B20</f>
        <v>RGAA</v>
      </c>
      <c r="C21" s="28" t="str">
        <f>Critères!C20</f>
        <v>4.4</v>
      </c>
      <c r="D21" s="23" t="str">
        <f>Critères!D20</f>
        <v>Pour chaque média temporel synchronisé pré-enregistré ayant des sous-titres synchronisés, ces sous-titres sont-ils pertinents ?</v>
      </c>
      <c r="E21" s="23" t="s">
        <v>155</v>
      </c>
      <c r="F21" s="29" t="s">
        <v>162</v>
      </c>
      <c r="G21" s="23"/>
      <c r="H21" s="23"/>
    </row>
    <row r="22" spans="1:8" ht="32" x14ac:dyDescent="0.2">
      <c r="A22" s="107"/>
      <c r="B22" s="28" t="str">
        <f>Critères!B21</f>
        <v>RGAA</v>
      </c>
      <c r="C22" s="28" t="str">
        <f>Critères!C21</f>
        <v>4.5</v>
      </c>
      <c r="D22" s="23" t="str">
        <f>Critères!D21</f>
        <v>Chaque média temporel pré-enregistré a-t-il, si nécessaire, une audiodescription synchronisée (hors cas particuliers) ?</v>
      </c>
      <c r="E22" s="23" t="s">
        <v>155</v>
      </c>
      <c r="F22" s="29" t="s">
        <v>162</v>
      </c>
      <c r="G22" s="23"/>
      <c r="H22" s="23"/>
    </row>
    <row r="23" spans="1:8" ht="32" x14ac:dyDescent="0.2">
      <c r="A23" s="107"/>
      <c r="B23" s="28" t="str">
        <f>Critères!B22</f>
        <v>RGAA</v>
      </c>
      <c r="C23" s="28" t="str">
        <f>Critères!C22</f>
        <v>4.6</v>
      </c>
      <c r="D23" s="23" t="str">
        <f>Critères!D22</f>
        <v>Pour chaque média temporel pré-enregistré ayant une audiodescription synchronisée, celle-ci est-elle pertinente ?</v>
      </c>
      <c r="E23" s="23" t="s">
        <v>155</v>
      </c>
      <c r="F23" s="29" t="s">
        <v>162</v>
      </c>
      <c r="G23" s="23"/>
      <c r="H23" s="23"/>
    </row>
    <row r="24" spans="1:8" ht="32" x14ac:dyDescent="0.2">
      <c r="A24" s="107"/>
      <c r="B24" s="28" t="str">
        <f>Critères!B23</f>
        <v>RGAA</v>
      </c>
      <c r="C24" s="28" t="str">
        <f>Critères!C23</f>
        <v>4.7</v>
      </c>
      <c r="D24" s="23" t="str">
        <f>Critères!D23</f>
        <v>Chaque média temporel est-il clairement identifiable (hors cas particuliers) ?</v>
      </c>
      <c r="E24" s="23" t="s">
        <v>155</v>
      </c>
      <c r="F24" s="29" t="s">
        <v>162</v>
      </c>
      <c r="G24" s="23"/>
      <c r="H24" s="23"/>
    </row>
    <row r="25" spans="1:8" ht="32" x14ac:dyDescent="0.2">
      <c r="A25" s="107"/>
      <c r="B25" s="28" t="str">
        <f>Critères!B24</f>
        <v>RGAA</v>
      </c>
      <c r="C25" s="28" t="str">
        <f>Critères!C24</f>
        <v>4.8</v>
      </c>
      <c r="D25" s="23" t="str">
        <f>Critères!D24</f>
        <v>Chaque média non temporel a-t-il, si nécessaire, une alternative (hors cas particuliers) ?</v>
      </c>
      <c r="E25" s="23" t="s">
        <v>155</v>
      </c>
      <c r="F25" s="29" t="s">
        <v>162</v>
      </c>
      <c r="G25" s="23"/>
      <c r="H25" s="23"/>
    </row>
    <row r="26" spans="1:8" ht="32" x14ac:dyDescent="0.2">
      <c r="A26" s="107"/>
      <c r="B26" s="28" t="str">
        <f>Critères!B25</f>
        <v>RGAA</v>
      </c>
      <c r="C26" s="28" t="str">
        <f>Critères!C25</f>
        <v>4.9</v>
      </c>
      <c r="D26" s="23" t="str">
        <f>Critères!D25</f>
        <v>Pour chaque média non temporel ayant une alternative, cette alternative est-elle pertinente ?</v>
      </c>
      <c r="E26" s="23" t="s">
        <v>155</v>
      </c>
      <c r="F26" s="29" t="s">
        <v>162</v>
      </c>
      <c r="G26" s="23"/>
      <c r="H26" s="23"/>
    </row>
    <row r="27" spans="1:8" ht="32" x14ac:dyDescent="0.2">
      <c r="A27" s="107"/>
      <c r="B27" s="28" t="str">
        <f>Critères!B26</f>
        <v>RGAA</v>
      </c>
      <c r="C27" s="28" t="str">
        <f>Critères!C26</f>
        <v>4.10</v>
      </c>
      <c r="D27" s="23" t="str">
        <f>Critères!D26</f>
        <v>Chaque son déclenché automatiquement est-il contrôlable par l’utilisateur ?</v>
      </c>
      <c r="E27" s="23" t="s">
        <v>155</v>
      </c>
      <c r="F27" s="29" t="s">
        <v>162</v>
      </c>
      <c r="G27" s="23"/>
      <c r="H27" s="23"/>
    </row>
    <row r="28" spans="1:8" ht="48" x14ac:dyDescent="0.2">
      <c r="A28" s="107"/>
      <c r="B28" s="28" t="str">
        <f>Critères!B27</f>
        <v>RGAA</v>
      </c>
      <c r="C28" s="28" t="str">
        <f>Critères!C27</f>
        <v>4.11</v>
      </c>
      <c r="D28" s="23" t="str">
        <f>Critères!D27</f>
        <v>La consultation de chaque média temporel est-elle, si nécessaire, contrôlable par le clavier et tout dispositif de pointage ?</v>
      </c>
      <c r="E28" s="23" t="s">
        <v>155</v>
      </c>
      <c r="F28" s="29" t="s">
        <v>162</v>
      </c>
      <c r="G28" s="23"/>
      <c r="H28" s="23"/>
    </row>
    <row r="29" spans="1:8" ht="32" x14ac:dyDescent="0.2">
      <c r="A29" s="107"/>
      <c r="B29" s="28" t="str">
        <f>Critères!B28</f>
        <v>RGAA</v>
      </c>
      <c r="C29" s="28" t="str">
        <f>Critères!C28</f>
        <v>4.12</v>
      </c>
      <c r="D29" s="23" t="str">
        <f>Critères!D28</f>
        <v>La consultation de chaque média non temporel est-elle contrôlable par le clavier et tout dispositif de pointage ?</v>
      </c>
      <c r="E29" s="23" t="s">
        <v>155</v>
      </c>
      <c r="F29" s="29" t="s">
        <v>162</v>
      </c>
      <c r="G29" s="23"/>
      <c r="H29" s="23"/>
    </row>
    <row r="30" spans="1:8" ht="32" x14ac:dyDescent="0.2">
      <c r="A30" s="107"/>
      <c r="B30" s="28" t="str">
        <f>Critères!B29</f>
        <v>RGAA</v>
      </c>
      <c r="C30" s="28" t="str">
        <f>Critères!C29</f>
        <v>4.13</v>
      </c>
      <c r="D30" s="23" t="str">
        <f>Critères!D29</f>
        <v>Chaque média temporel et non temporel est-il compatible avec les technologies d’assistance (hors cas particuliers) ?</v>
      </c>
      <c r="E30" s="23" t="s">
        <v>155</v>
      </c>
      <c r="F30" s="29" t="s">
        <v>162</v>
      </c>
      <c r="G30" s="23"/>
      <c r="H30" s="23"/>
    </row>
    <row r="31" spans="1:8" ht="80" x14ac:dyDescent="0.2">
      <c r="A31" s="107"/>
      <c r="B31" s="28" t="str">
        <f>Critères!B30</f>
        <v>-</v>
      </c>
      <c r="C31" s="28" t="str">
        <f>Critères!C30</f>
        <v>4.14</v>
      </c>
      <c r="D31" s="23" t="str">
        <f>Critères!D30</f>
        <v xml:space="preserve">Pour chaque média temporel qui dispose d’une piste de sous-titres synchronisés ou d’une audiodescription , les fonctionnalités de contrôle de ces alternatives sont-elles présentées au même niveau que les fonctionnalités principales  ? </v>
      </c>
      <c r="E31" s="23" t="s">
        <v>155</v>
      </c>
      <c r="F31" s="29" t="s">
        <v>162</v>
      </c>
      <c r="G31" s="23"/>
      <c r="H31" s="23"/>
    </row>
    <row r="32" spans="1:8" ht="64" x14ac:dyDescent="0.2">
      <c r="A32" s="107"/>
      <c r="B32" s="28" t="str">
        <f>Critères!B31</f>
        <v>-</v>
      </c>
      <c r="C32" s="28" t="str">
        <f>Critères!C31</f>
        <v>4.15</v>
      </c>
      <c r="D32" s="23" t="str">
        <f>Critères!D31</f>
        <v>Pour chaque fonctionnalité qui transmet, convertit ou enregistre un média temporel synchronisé pré-enregistré qui possède une piste de sous-titres, à l’issue du processus, les sous-titres sont-ils correctement conservés ?</v>
      </c>
      <c r="E32" s="23" t="s">
        <v>155</v>
      </c>
      <c r="F32" s="29" t="s">
        <v>162</v>
      </c>
      <c r="G32" s="23"/>
      <c r="H32" s="23"/>
    </row>
    <row r="33" spans="1:9" ht="64" x14ac:dyDescent="0.2">
      <c r="A33" s="107"/>
      <c r="B33" s="28" t="str">
        <f>Critères!B32</f>
        <v>-</v>
      </c>
      <c r="C33" s="28" t="str">
        <f>Critères!C32</f>
        <v>4.16</v>
      </c>
      <c r="D33" s="23" t="str">
        <f>Critères!D32</f>
        <v>Pour chaque fonctionnalité qui transmet, convertit ou enregistre un média temporel pré-enregistré avec une audiodescription synchronisée, à l’issue du processus, l’audiodescription est-elle correctement conservée ?</v>
      </c>
      <c r="E33" s="23" t="s">
        <v>155</v>
      </c>
      <c r="F33" s="29" t="s">
        <v>162</v>
      </c>
      <c r="G33" s="23"/>
      <c r="H33" s="23"/>
    </row>
    <row r="34" spans="1:9" ht="48" x14ac:dyDescent="0.2">
      <c r="A34" s="107"/>
      <c r="B34" s="28" t="str">
        <f>Critères!B33</f>
        <v>-</v>
      </c>
      <c r="C34" s="28" t="str">
        <f>Critères!C33</f>
        <v>4.17</v>
      </c>
      <c r="D34" s="23" t="str">
        <f>Critères!D33</f>
        <v>Pour chaque média temporel pré-enregistré, la présentation des sous-titres est-elle contrôlable par l’utilisateur (hors cas particuliers) ?</v>
      </c>
      <c r="E34" s="23" t="s">
        <v>155</v>
      </c>
      <c r="F34" s="29" t="s">
        <v>162</v>
      </c>
      <c r="G34" s="23"/>
      <c r="H34" s="23"/>
    </row>
    <row r="35" spans="1:9" ht="48" x14ac:dyDescent="0.2">
      <c r="A35" s="108"/>
      <c r="B35" s="28" t="str">
        <f>Critères!B34</f>
        <v>-</v>
      </c>
      <c r="C35" s="28" t="str">
        <f>Critères!C34</f>
        <v>4.18</v>
      </c>
      <c r="D35" s="23" t="str">
        <f>Critères!D34</f>
        <v>Pour chaque média temporel synchronisé pré-enregistré qui possède des sous-titres de traduction synchronisés, ceux-ci peuvent-ils être vocalisés (hors cas particuliers) ?</v>
      </c>
      <c r="E35" s="23" t="s">
        <v>155</v>
      </c>
      <c r="F35" s="29" t="s">
        <v>162</v>
      </c>
      <c r="G35" s="23"/>
      <c r="H35" s="23"/>
    </row>
    <row r="36" spans="1:9" ht="17" x14ac:dyDescent="0.2">
      <c r="A36" s="106" t="str">
        <f>Critères!$A$35</f>
        <v>TABLEAUX</v>
      </c>
      <c r="B36" s="28" t="str">
        <f>Critères!B35</f>
        <v>RGAA</v>
      </c>
      <c r="C36" s="28" t="str">
        <f>Critères!C35</f>
        <v>5.1</v>
      </c>
      <c r="D36" s="23" t="str">
        <f>Critères!D35</f>
        <v>Chaque tableau de données complexe a-t-il un résumé ?</v>
      </c>
      <c r="E36" s="23" t="s">
        <v>155</v>
      </c>
      <c r="F36" s="29" t="s">
        <v>162</v>
      </c>
      <c r="G36" s="23"/>
      <c r="H36" s="23"/>
    </row>
    <row r="37" spans="1:9" ht="32" x14ac:dyDescent="0.2">
      <c r="A37" s="107"/>
      <c r="B37" s="28" t="str">
        <f>Critères!B36</f>
        <v>RGAA</v>
      </c>
      <c r="C37" s="28" t="str">
        <f>Critères!C36</f>
        <v>5.2</v>
      </c>
      <c r="D37" s="23" t="str">
        <f>Critères!D36</f>
        <v>Pour chaque tableau de données complexe ayant un résumé, celui-ci est-il pertinent ?</v>
      </c>
      <c r="E37" s="23" t="s">
        <v>155</v>
      </c>
      <c r="F37" s="29" t="s">
        <v>162</v>
      </c>
      <c r="G37" s="23"/>
      <c r="H37" s="23"/>
    </row>
    <row r="38" spans="1:9" ht="32" x14ac:dyDescent="0.2">
      <c r="A38" s="107"/>
      <c r="B38" s="28" t="str">
        <f>Critères!B37</f>
        <v>RGAA</v>
      </c>
      <c r="C38" s="28" t="str">
        <f>Critères!C37</f>
        <v>5.3</v>
      </c>
      <c r="D38" s="23" t="str">
        <f>Critères!D37</f>
        <v>Pour chaque tableau de mise en forme, le contenu linéarisé reste-t-il compréhensible ?</v>
      </c>
      <c r="E38" s="23" t="s">
        <v>155</v>
      </c>
      <c r="F38" s="29" t="s">
        <v>162</v>
      </c>
      <c r="G38" s="23"/>
      <c r="H38" s="23"/>
    </row>
    <row r="39" spans="1:9" ht="32" x14ac:dyDescent="0.2">
      <c r="A39" s="107"/>
      <c r="B39" s="28" t="str">
        <f>Critères!B38</f>
        <v>RGAA</v>
      </c>
      <c r="C39" s="28" t="str">
        <f>Critères!C38</f>
        <v>5.4</v>
      </c>
      <c r="D39" s="23" t="str">
        <f>Critères!D38</f>
        <v>Pour chaque tableau de données ayant un titre, le titre est-il correctement associé au tableau de données ?</v>
      </c>
      <c r="E39" s="23" t="s">
        <v>155</v>
      </c>
      <c r="F39" s="29" t="s">
        <v>162</v>
      </c>
      <c r="G39" s="23"/>
      <c r="H39" s="23"/>
    </row>
    <row r="40" spans="1:9" ht="32" x14ac:dyDescent="0.2">
      <c r="A40" s="107"/>
      <c r="B40" s="28" t="str">
        <f>Critères!B39</f>
        <v>RGAA</v>
      </c>
      <c r="C40" s="28" t="str">
        <f>Critères!C39</f>
        <v>5.5</v>
      </c>
      <c r="D40" s="23" t="str">
        <f>Critères!D39</f>
        <v>Pour chaque tableau de données ayant un titre, celui-ci est-il pertinent ?</v>
      </c>
      <c r="E40" s="23" t="s">
        <v>155</v>
      </c>
      <c r="F40" s="29" t="s">
        <v>162</v>
      </c>
      <c r="G40" s="31"/>
      <c r="H40" s="23"/>
    </row>
    <row r="41" spans="1:9" ht="48" x14ac:dyDescent="0.2">
      <c r="A41" s="107"/>
      <c r="B41" s="28" t="str">
        <f>Critères!B40</f>
        <v>RGAA</v>
      </c>
      <c r="C41" s="28" t="str">
        <f>Critères!C40</f>
        <v>5.6</v>
      </c>
      <c r="D41" s="23" t="str">
        <f>Critères!D40</f>
        <v>Pour chaque tableau de données, chaque en-tête de colonnes et chaque en-tête de lignes sont-ils correctement déclarés ?</v>
      </c>
      <c r="E41" s="23" t="s">
        <v>155</v>
      </c>
      <c r="F41" s="29" t="s">
        <v>162</v>
      </c>
      <c r="G41" s="23"/>
      <c r="H41" s="23"/>
    </row>
    <row r="42" spans="1:9" ht="48" x14ac:dyDescent="0.2">
      <c r="A42" s="107"/>
      <c r="B42" s="28" t="str">
        <f>Critères!B41</f>
        <v>RGAA</v>
      </c>
      <c r="C42" s="28" t="str">
        <f>Critères!C41</f>
        <v>5.7</v>
      </c>
      <c r="D42" s="23" t="str">
        <f>Critères!D41</f>
        <v>Pour chaque tableau de données, la technique appropriée permettant d’associer chaque cellule avec ses en-têtes est-elle utilisée (hors cas particuliers) ?</v>
      </c>
      <c r="E42" s="23" t="s">
        <v>155</v>
      </c>
      <c r="F42" s="29" t="s">
        <v>162</v>
      </c>
      <c r="G42" s="23"/>
      <c r="H42" s="23"/>
    </row>
    <row r="43" spans="1:9" ht="48" x14ac:dyDescent="0.2">
      <c r="A43" s="108"/>
      <c r="B43" s="28" t="str">
        <f>Critères!B42</f>
        <v>RGAA</v>
      </c>
      <c r="C43" s="28" t="str">
        <f>Critères!C42</f>
        <v>5.8</v>
      </c>
      <c r="D43" s="23" t="str">
        <f>Critères!D42</f>
        <v>Chaque tableau de mise en forme ne doit pas utiliser d’éléments propres aux tableaux de données. Cette règle est-elle respectée ?</v>
      </c>
      <c r="E43" s="23" t="s">
        <v>155</v>
      </c>
      <c r="F43" s="29" t="s">
        <v>162</v>
      </c>
      <c r="G43" s="23"/>
      <c r="H43" s="23"/>
    </row>
    <row r="44" spans="1:9" ht="17" x14ac:dyDescent="0.2">
      <c r="A44" s="106" t="str">
        <f>Critères!$A$43</f>
        <v>LIENS</v>
      </c>
      <c r="B44" s="28" t="str">
        <f>Critères!B43</f>
        <v>RGAA</v>
      </c>
      <c r="C44" s="28" t="str">
        <f>Critères!C43</f>
        <v>6.1</v>
      </c>
      <c r="D44" s="23" t="str">
        <f>Critères!D43</f>
        <v>Chaque lien est-il explicite (hors cas particuliers) ?</v>
      </c>
      <c r="E44" s="23" t="s">
        <v>155</v>
      </c>
      <c r="F44" s="29" t="s">
        <v>162</v>
      </c>
      <c r="G44" s="23"/>
      <c r="H44" s="23"/>
    </row>
    <row r="45" spans="1:9" ht="17" x14ac:dyDescent="0.2">
      <c r="A45" s="108"/>
      <c r="B45" s="28" t="str">
        <f>Critères!B44</f>
        <v>RGAA</v>
      </c>
      <c r="C45" s="28" t="str">
        <f>Critères!C44</f>
        <v>6.2</v>
      </c>
      <c r="D45" s="23" t="str">
        <f>Critères!D44</f>
        <v>Dans chaque page web, chaque lien a-t-il un intitulé ?</v>
      </c>
      <c r="E45" s="23" t="s">
        <v>155</v>
      </c>
      <c r="F45" s="29" t="s">
        <v>162</v>
      </c>
      <c r="G45" s="23"/>
      <c r="H45" s="23"/>
    </row>
    <row r="46" spans="1:9" ht="32" x14ac:dyDescent="0.2">
      <c r="A46" s="106" t="str">
        <f>Critères!$A$45</f>
        <v>SCRIPTS</v>
      </c>
      <c r="B46" s="28" t="str">
        <f>Critères!B45</f>
        <v>RGAA</v>
      </c>
      <c r="C46" s="28" t="str">
        <f>Critères!C45</f>
        <v>7.1</v>
      </c>
      <c r="D46" s="23" t="str">
        <f>Critères!D45</f>
        <v>Chaque script est-il, si nécessaire, compatible avec les technologies d’assistance ?</v>
      </c>
      <c r="E46" s="23" t="s">
        <v>155</v>
      </c>
      <c r="F46" s="29" t="s">
        <v>162</v>
      </c>
      <c r="G46" s="23"/>
      <c r="H46" s="23"/>
    </row>
    <row r="47" spans="1:9" ht="32" x14ac:dyDescent="0.2">
      <c r="A47" s="107"/>
      <c r="B47" s="28" t="str">
        <f>Critères!B46</f>
        <v>RGAA</v>
      </c>
      <c r="C47" s="28" t="str">
        <f>Critères!C46</f>
        <v>7.2</v>
      </c>
      <c r="D47" s="23" t="str">
        <f>Critères!D46</f>
        <v>Pour chaque script ayant une alternative, cette alternative est-elle pertinente ?</v>
      </c>
      <c r="E47" s="23" t="s">
        <v>155</v>
      </c>
      <c r="F47" s="29" t="s">
        <v>162</v>
      </c>
      <c r="G47" s="23"/>
      <c r="H47" s="23"/>
      <c r="I47" s="37"/>
    </row>
    <row r="48" spans="1:9" ht="32" x14ac:dyDescent="0.2">
      <c r="A48" s="107"/>
      <c r="B48" s="28" t="str">
        <f>Critères!B47</f>
        <v>RGAA</v>
      </c>
      <c r="C48" s="28" t="str">
        <f>Critères!C47</f>
        <v>7.3</v>
      </c>
      <c r="D48" s="23" t="str">
        <f>Critères!D47</f>
        <v>Chaque script est-il contrôlable par le clavier et par tout dispositif de pointage (hors cas particuliers) ?</v>
      </c>
      <c r="E48" s="23" t="s">
        <v>155</v>
      </c>
      <c r="F48" s="29" t="s">
        <v>162</v>
      </c>
      <c r="G48" s="23"/>
      <c r="H48" s="23"/>
    </row>
    <row r="49" spans="1:8" ht="32" x14ac:dyDescent="0.2">
      <c r="A49" s="107"/>
      <c r="B49" s="28" t="str">
        <f>Critères!B48</f>
        <v>RGAA</v>
      </c>
      <c r="C49" s="28" t="str">
        <f>Critères!C48</f>
        <v>7.4</v>
      </c>
      <c r="D49" s="23" t="str">
        <f>Critères!D48</f>
        <v>Pour chaque script qui initie un changement de contexte, l’utilisateur est-il averti ou en a-t-il le contrôle ?</v>
      </c>
      <c r="E49" s="23" t="s">
        <v>155</v>
      </c>
      <c r="F49" s="29" t="s">
        <v>162</v>
      </c>
      <c r="G49" s="23"/>
      <c r="H49" s="23"/>
    </row>
    <row r="50" spans="1:8" ht="32" x14ac:dyDescent="0.2">
      <c r="A50" s="108"/>
      <c r="B50" s="28" t="str">
        <f>Critères!B49</f>
        <v>RGAA</v>
      </c>
      <c r="C50" s="28" t="str">
        <f>Critères!C49</f>
        <v>7.5</v>
      </c>
      <c r="D50" s="23" t="str">
        <f>Critères!D49</f>
        <v>Dans chaque page web, les messages de statut sont-ils correctement restitués par les technologies d’assistance ?</v>
      </c>
      <c r="E50" s="23" t="s">
        <v>155</v>
      </c>
      <c r="F50" s="29" t="s">
        <v>162</v>
      </c>
      <c r="G50" s="23"/>
      <c r="H50" s="23"/>
    </row>
    <row r="51" spans="1:8" ht="17" x14ac:dyDescent="0.2">
      <c r="A51" s="106" t="str">
        <f>Critères!$A$50</f>
        <v>ÉLÉMENTS OBLIGATOIRES</v>
      </c>
      <c r="B51" s="28" t="str">
        <f>Critères!B50</f>
        <v>RGAA</v>
      </c>
      <c r="C51" s="28" t="str">
        <f>Critères!C50</f>
        <v>8.1</v>
      </c>
      <c r="D51" s="23" t="str">
        <f>Critères!D50</f>
        <v>Chaque page web est-elle définie par un type de document ?</v>
      </c>
      <c r="E51" s="23" t="s">
        <v>155</v>
      </c>
      <c r="F51" s="29" t="s">
        <v>162</v>
      </c>
      <c r="G51" s="23"/>
      <c r="H51" s="23"/>
    </row>
    <row r="52" spans="1:8" ht="32" x14ac:dyDescent="0.2">
      <c r="A52" s="107"/>
      <c r="B52" s="28" t="str">
        <f>Critères!B51</f>
        <v>RGAA</v>
      </c>
      <c r="C52" s="28" t="str">
        <f>Critères!C51</f>
        <v>8.2</v>
      </c>
      <c r="D52" s="23" t="str">
        <f>Critères!D51</f>
        <v>Pour chaque page web, le code source généré est-il valide selon le type de document spécifié (hors cas particuliers) ?</v>
      </c>
      <c r="E52" s="23" t="s">
        <v>155</v>
      </c>
      <c r="F52" s="29" t="s">
        <v>162</v>
      </c>
      <c r="G52" s="23"/>
      <c r="H52" s="23"/>
    </row>
    <row r="53" spans="1:8" ht="32" x14ac:dyDescent="0.2">
      <c r="A53" s="107"/>
      <c r="B53" s="28" t="str">
        <f>Critères!B52</f>
        <v>RGAA</v>
      </c>
      <c r="C53" s="28" t="str">
        <f>Critères!C52</f>
        <v>8.3</v>
      </c>
      <c r="D53" s="23" t="str">
        <f>Critères!D52</f>
        <v>Dans chaque page web, la langue par défaut est-elle présente ?</v>
      </c>
      <c r="E53" s="23" t="s">
        <v>155</v>
      </c>
      <c r="F53" s="29" t="s">
        <v>162</v>
      </c>
      <c r="G53" s="23"/>
      <c r="H53" s="23"/>
    </row>
    <row r="54" spans="1:8" ht="32" x14ac:dyDescent="0.2">
      <c r="A54" s="107"/>
      <c r="B54" s="28" t="str">
        <f>Critères!B53</f>
        <v>RGAA</v>
      </c>
      <c r="C54" s="28" t="str">
        <f>Critères!C53</f>
        <v>8.4</v>
      </c>
      <c r="D54" s="23" t="str">
        <f>Critères!D53</f>
        <v>Pour chaque page web ayant une langue par défaut, le code de langue est-il pertinent ?</v>
      </c>
      <c r="E54" s="23" t="s">
        <v>155</v>
      </c>
      <c r="F54" s="29" t="s">
        <v>162</v>
      </c>
      <c r="G54" s="23"/>
      <c r="H54" s="23"/>
    </row>
    <row r="55" spans="1:8" ht="17" x14ac:dyDescent="0.2">
      <c r="A55" s="107"/>
      <c r="B55" s="28" t="str">
        <f>Critères!B54</f>
        <v>RGAA</v>
      </c>
      <c r="C55" s="28" t="str">
        <f>Critères!C54</f>
        <v>8.5</v>
      </c>
      <c r="D55" s="23" t="str">
        <f>Critères!D54</f>
        <v>Chaque page web a-t-elle un titre de page ?</v>
      </c>
      <c r="E55" s="23" t="s">
        <v>155</v>
      </c>
      <c r="F55" s="29" t="s">
        <v>162</v>
      </c>
      <c r="G55" s="23"/>
      <c r="H55" s="23"/>
    </row>
    <row r="56" spans="1:8" ht="32" x14ac:dyDescent="0.2">
      <c r="A56" s="107"/>
      <c r="B56" s="28" t="str">
        <f>Critères!B55</f>
        <v>RGAA</v>
      </c>
      <c r="C56" s="28" t="str">
        <f>Critères!C55</f>
        <v>8.6</v>
      </c>
      <c r="D56" s="23" t="str">
        <f>Critères!D55</f>
        <v>Pour chaque page web ayant un titre de page, ce titre est-il pertinent ?</v>
      </c>
      <c r="E56" s="23" t="s">
        <v>155</v>
      </c>
      <c r="F56" s="29" t="s">
        <v>162</v>
      </c>
      <c r="G56" s="23"/>
      <c r="H56" s="23"/>
    </row>
    <row r="57" spans="1:8" ht="32" x14ac:dyDescent="0.2">
      <c r="A57" s="107"/>
      <c r="B57" s="28" t="str">
        <f>Critères!B56</f>
        <v>RGAA</v>
      </c>
      <c r="C57" s="28" t="str">
        <f>Critères!C56</f>
        <v>8.7</v>
      </c>
      <c r="D57" s="23" t="str">
        <f>Critères!D56</f>
        <v>Dans chaque page web, chaque changement de langue est-il indiqué dans le code source (hors cas particuliers) ?</v>
      </c>
      <c r="E57" s="23" t="s">
        <v>155</v>
      </c>
      <c r="F57" s="29" t="s">
        <v>162</v>
      </c>
      <c r="G57" s="23"/>
      <c r="H57" s="23"/>
    </row>
    <row r="58" spans="1:8" ht="32" x14ac:dyDescent="0.2">
      <c r="A58" s="107"/>
      <c r="B58" s="28" t="str">
        <f>Critères!B57</f>
        <v>RGAA</v>
      </c>
      <c r="C58" s="28" t="str">
        <f>Critères!C57</f>
        <v>8.8</v>
      </c>
      <c r="D58" s="23" t="str">
        <f>Critères!D57</f>
        <v>Dans chaque page web, le code de langue de chaque changement de langue est-il valide et pertinent ?</v>
      </c>
      <c r="E58" s="23" t="s">
        <v>155</v>
      </c>
      <c r="F58" s="29" t="s">
        <v>162</v>
      </c>
      <c r="G58" s="23"/>
      <c r="H58" s="23"/>
    </row>
    <row r="59" spans="1:8" ht="48" x14ac:dyDescent="0.2">
      <c r="A59" s="107"/>
      <c r="B59" s="28" t="str">
        <f>Critères!B58</f>
        <v>RGAA</v>
      </c>
      <c r="C59" s="28" t="str">
        <f>Critères!C58</f>
        <v>8.9</v>
      </c>
      <c r="D59" s="23" t="str">
        <f>Critères!D58</f>
        <v>Dans chaque page web, les balises ne doivent pas être utilisées uniquement à des fins de présentation. Cette règle est-elle respectée ?</v>
      </c>
      <c r="E59" s="23" t="s">
        <v>155</v>
      </c>
      <c r="F59" s="29" t="s">
        <v>162</v>
      </c>
      <c r="G59" s="23"/>
      <c r="H59" s="23"/>
    </row>
    <row r="60" spans="1:8" ht="32" x14ac:dyDescent="0.2">
      <c r="A60" s="108"/>
      <c r="B60" s="28" t="str">
        <f>Critères!B59</f>
        <v>RGAA</v>
      </c>
      <c r="C60" s="28" t="str">
        <f>Critères!C59</f>
        <v>8.10</v>
      </c>
      <c r="D60" s="23" t="str">
        <f>Critères!D59</f>
        <v>Dans chaque page web, les changements du sens de lecture sont-ils signalés ?</v>
      </c>
      <c r="E60" s="23" t="s">
        <v>155</v>
      </c>
      <c r="F60" s="29" t="s">
        <v>162</v>
      </c>
      <c r="G60" s="23"/>
      <c r="H60" s="23"/>
    </row>
    <row r="61" spans="1:8" ht="32" x14ac:dyDescent="0.2">
      <c r="A61" s="106" t="str">
        <f>Critères!$A$60</f>
        <v>STRUCTURATION</v>
      </c>
      <c r="B61" s="28" t="str">
        <f>Critères!B60</f>
        <v>RGAA</v>
      </c>
      <c r="C61" s="28" t="str">
        <f>Critères!C60</f>
        <v>9.1</v>
      </c>
      <c r="D61" s="23" t="str">
        <f>Critères!D60</f>
        <v>Dans chaque page web, l’information est-elle structurée par l’utilisation appropriée de titres ?</v>
      </c>
      <c r="E61" s="23" t="s">
        <v>155</v>
      </c>
      <c r="F61" s="29" t="s">
        <v>162</v>
      </c>
      <c r="G61" s="23"/>
      <c r="H61" s="23"/>
    </row>
    <row r="62" spans="1:8" ht="32" x14ac:dyDescent="0.2">
      <c r="A62" s="107"/>
      <c r="B62" s="28" t="str">
        <f>Critères!B61</f>
        <v>RGAA</v>
      </c>
      <c r="C62" s="28" t="str">
        <f>Critères!C61</f>
        <v>9.2</v>
      </c>
      <c r="D62" s="23" t="str">
        <f>Critères!D61</f>
        <v>Dans chaque page web, la structure du document est-elle cohérente (hors cas particuliers) ?</v>
      </c>
      <c r="E62" s="23" t="s">
        <v>155</v>
      </c>
      <c r="F62" s="29" t="s">
        <v>162</v>
      </c>
      <c r="G62" s="23"/>
      <c r="H62" s="23"/>
    </row>
    <row r="63" spans="1:8" ht="32" x14ac:dyDescent="0.2">
      <c r="A63" s="107"/>
      <c r="B63" s="28" t="str">
        <f>Critères!B62</f>
        <v>RGAA</v>
      </c>
      <c r="C63" s="28" t="str">
        <f>Critères!C62</f>
        <v>9.3</v>
      </c>
      <c r="D63" s="23" t="str">
        <f>Critères!D62</f>
        <v>Dans chaque page web, chaque liste est-elle correctement structurée ?</v>
      </c>
      <c r="E63" s="23" t="s">
        <v>155</v>
      </c>
      <c r="F63" s="29" t="s">
        <v>162</v>
      </c>
      <c r="G63" s="23"/>
      <c r="H63" s="23"/>
    </row>
    <row r="64" spans="1:8" ht="32" x14ac:dyDescent="0.2">
      <c r="A64" s="108"/>
      <c r="B64" s="28" t="str">
        <f>Critères!B63</f>
        <v>RGAA</v>
      </c>
      <c r="C64" s="28" t="str">
        <f>Critères!C63</f>
        <v>9.4</v>
      </c>
      <c r="D64" s="23" t="str">
        <f>Critères!D63</f>
        <v>Dans chaque page web, chaque citation est-elle correctement indiquée ?</v>
      </c>
      <c r="E64" s="23" t="s">
        <v>155</v>
      </c>
      <c r="F64" s="29" t="s">
        <v>162</v>
      </c>
      <c r="G64" s="23"/>
      <c r="H64" s="23"/>
    </row>
    <row r="65" spans="1:8" ht="32" x14ac:dyDescent="0.2">
      <c r="A65" s="106" t="str">
        <f>Critères!$A$64</f>
        <v>PRÉSENTATION</v>
      </c>
      <c r="B65" s="28" t="str">
        <f>Critères!B64</f>
        <v>RGAA</v>
      </c>
      <c r="C65" s="28" t="str">
        <f>Critères!C64</f>
        <v>10.1</v>
      </c>
      <c r="D65" s="23" t="str">
        <f>Critères!D64</f>
        <v>Dans le site web, des feuilles de styles sont-elles utilisées pour contrôler la présentation de l’information ?</v>
      </c>
      <c r="E65" s="23" t="s">
        <v>155</v>
      </c>
      <c r="F65" s="29" t="s">
        <v>162</v>
      </c>
      <c r="G65" s="23"/>
      <c r="H65" s="23"/>
    </row>
    <row r="66" spans="1:8" ht="48" x14ac:dyDescent="0.2">
      <c r="A66" s="107"/>
      <c r="B66" s="28" t="str">
        <f>Critères!B65</f>
        <v>RGAA</v>
      </c>
      <c r="C66" s="28" t="str">
        <f>Critères!C65</f>
        <v>10.2</v>
      </c>
      <c r="D66" s="23" t="str">
        <f>Critères!D65</f>
        <v>Dans chaque page web, le contenu visible porteur d’information reste-t-il présent lorsque les feuilles de styles sont désactivées ?</v>
      </c>
      <c r="E66" s="23" t="s">
        <v>155</v>
      </c>
      <c r="F66" s="29" t="s">
        <v>162</v>
      </c>
      <c r="G66" s="23"/>
      <c r="H66" s="23"/>
    </row>
    <row r="67" spans="1:8" ht="48" x14ac:dyDescent="0.2">
      <c r="A67" s="107"/>
      <c r="B67" s="28" t="str">
        <f>Critères!B66</f>
        <v>RGAA</v>
      </c>
      <c r="C67" s="28" t="str">
        <f>Critères!C66</f>
        <v>10.3</v>
      </c>
      <c r="D67" s="23" t="str">
        <f>Critères!D66</f>
        <v>Dans chaque page web, l’information reste-t-elle compréhensible lorsque les feuilles de styles sont désactivées ?</v>
      </c>
      <c r="E67" s="23" t="s">
        <v>155</v>
      </c>
      <c r="F67" s="29" t="s">
        <v>162</v>
      </c>
      <c r="G67" s="23"/>
      <c r="H67" s="23"/>
    </row>
    <row r="68" spans="1:8" ht="48" x14ac:dyDescent="0.2">
      <c r="A68" s="107"/>
      <c r="B68" s="28" t="str">
        <f>Critères!B67</f>
        <v>RGAA</v>
      </c>
      <c r="C68" s="28" t="str">
        <f>Critères!C67</f>
        <v>10.4</v>
      </c>
      <c r="D68" s="23" t="str">
        <f>Critères!D67</f>
        <v>Dans chaque page web, le texte reste-t-il lisible lorsque la taille des caractères est augmentée jusqu’à 200%, au moins (hors cas particuliers) ?</v>
      </c>
      <c r="E68" s="23" t="s">
        <v>155</v>
      </c>
      <c r="F68" s="29" t="s">
        <v>162</v>
      </c>
      <c r="G68" s="23"/>
      <c r="H68" s="23"/>
    </row>
    <row r="69" spans="1:8" ht="48" x14ac:dyDescent="0.2">
      <c r="A69" s="107"/>
      <c r="B69" s="28" t="str">
        <f>Critères!B68</f>
        <v>RGAA</v>
      </c>
      <c r="C69" s="28" t="str">
        <f>Critères!C68</f>
        <v>10.5</v>
      </c>
      <c r="D69" s="23" t="str">
        <f>Critères!D68</f>
        <v>Dans chaque page web, les déclarations CSS de couleurs de fond d’élément et de police sont-elles correctement utilisées ?</v>
      </c>
      <c r="E69" s="23" t="s">
        <v>155</v>
      </c>
      <c r="F69" s="29" t="s">
        <v>162</v>
      </c>
      <c r="G69" s="23"/>
      <c r="H69" s="23"/>
    </row>
    <row r="70" spans="1:8" ht="32" x14ac:dyDescent="0.2">
      <c r="A70" s="107"/>
      <c r="B70" s="28" t="str">
        <f>Critères!B69</f>
        <v>RGAA</v>
      </c>
      <c r="C70" s="28" t="str">
        <f>Critères!C69</f>
        <v>10.6</v>
      </c>
      <c r="D70" s="23" t="str">
        <f>Critères!D69</f>
        <v>Dans chaque page web, chaque lien dont la nature n’est pas évidente est-il visible par rapport au texte environnant ?</v>
      </c>
      <c r="E70" s="23" t="s">
        <v>155</v>
      </c>
      <c r="F70" s="29" t="s">
        <v>162</v>
      </c>
      <c r="G70" s="23"/>
      <c r="H70" s="23"/>
    </row>
    <row r="71" spans="1:8" ht="32" x14ac:dyDescent="0.2">
      <c r="A71" s="107"/>
      <c r="B71" s="28" t="str">
        <f>Critères!B70</f>
        <v>RGAA</v>
      </c>
      <c r="C71" s="28" t="str">
        <f>Critères!C70</f>
        <v>10.7</v>
      </c>
      <c r="D71" s="23" t="str">
        <f>Critères!D70</f>
        <v>Dans chaque page web, pour chaque élément recevant le focus, la prise de focus est-elle visible ?</v>
      </c>
      <c r="E71" s="23" t="s">
        <v>155</v>
      </c>
      <c r="F71" s="29" t="s">
        <v>162</v>
      </c>
      <c r="G71" s="23"/>
      <c r="H71" s="23"/>
    </row>
    <row r="72" spans="1:8" ht="32" x14ac:dyDescent="0.2">
      <c r="A72" s="107"/>
      <c r="B72" s="28" t="str">
        <f>Critères!B71</f>
        <v>RGAA</v>
      </c>
      <c r="C72" s="28" t="str">
        <f>Critères!C71</f>
        <v>10.8</v>
      </c>
      <c r="D72" s="23" t="str">
        <f>Critères!D71</f>
        <v>Pour chaque page web, les contenus cachés ont-ils vocation à être ignorés par les technologies d’assistance ?</v>
      </c>
      <c r="E72" s="23" t="s">
        <v>155</v>
      </c>
      <c r="F72" s="29" t="s">
        <v>162</v>
      </c>
      <c r="G72" s="23"/>
      <c r="H72" s="23"/>
    </row>
    <row r="73" spans="1:8" ht="48" x14ac:dyDescent="0.2">
      <c r="A73" s="107"/>
      <c r="B73" s="28" t="str">
        <f>Critères!B72</f>
        <v>RGAA</v>
      </c>
      <c r="C73" s="28" t="str">
        <f>Critères!C72</f>
        <v>10.9</v>
      </c>
      <c r="D73" s="23" t="str">
        <f>Critères!D72</f>
        <v>Dans chaque page web, l’information ne doit pas être donnée uniquement par la forme, taille ou position. Cette règle est-elle respectée ?</v>
      </c>
      <c r="E73" s="23" t="s">
        <v>155</v>
      </c>
      <c r="F73" s="29" t="s">
        <v>162</v>
      </c>
      <c r="G73" s="23"/>
      <c r="H73" s="23"/>
    </row>
    <row r="74" spans="1:8" ht="48" x14ac:dyDescent="0.2">
      <c r="A74" s="107"/>
      <c r="B74" s="28" t="str">
        <f>Critères!B73</f>
        <v>RGAA</v>
      </c>
      <c r="C74" s="28" t="str">
        <f>Critères!C73</f>
        <v>10.10</v>
      </c>
      <c r="D74" s="23" t="str">
        <f>Critères!D73</f>
        <v>Dans chaque page web, l’information ne doit pas être donnée par la forme, taille ou position uniquement. Cette règle est-elle implémentée de façon pertinente ?</v>
      </c>
      <c r="E74" s="23" t="s">
        <v>155</v>
      </c>
      <c r="F74" s="29" t="s">
        <v>162</v>
      </c>
      <c r="G74" s="23"/>
      <c r="H74" s="23"/>
    </row>
    <row r="75" spans="1:8" ht="96" x14ac:dyDescent="0.2">
      <c r="A75" s="107"/>
      <c r="B75" s="28" t="str">
        <f>Critères!B74</f>
        <v>RGAA</v>
      </c>
      <c r="C75" s="28" t="str">
        <f>Critères!C74</f>
        <v>10.11</v>
      </c>
      <c r="D75" s="23" t="str">
        <f>Critères!D74</f>
        <v>Pour chaque page web, les contenus peuvent-ils être présentés sans perte d’information ou de fonctionnalité et sans avoir recours soit à un défilement vertical pour une fenêtre ayant une hauteur de 256 px, soit à un défilement horizontal pour une fenêtre ayant une largeur de 320 px (hors cas particuliers) ?</v>
      </c>
      <c r="E75" s="23" t="s">
        <v>155</v>
      </c>
      <c r="F75" s="29" t="s">
        <v>162</v>
      </c>
      <c r="G75" s="23"/>
      <c r="H75" s="23"/>
    </row>
    <row r="76" spans="1:8" ht="64" x14ac:dyDescent="0.2">
      <c r="A76" s="107"/>
      <c r="B76" s="28" t="str">
        <f>Critères!B75</f>
        <v>RGAA</v>
      </c>
      <c r="C76" s="28" t="str">
        <f>Critères!C75</f>
        <v>10.12</v>
      </c>
      <c r="D76" s="23" t="str">
        <f>Critères!D75</f>
        <v>Dans chaque page web, les propriétés d’espacement du texte peuvent-elles être redéfinies par l’utilisateur sans perte de contenu ou de fonctionnalité (hors cas particuliers) ?</v>
      </c>
      <c r="E76" s="23" t="s">
        <v>155</v>
      </c>
      <c r="F76" s="29" t="s">
        <v>162</v>
      </c>
      <c r="G76" s="23"/>
      <c r="H76" s="23"/>
    </row>
    <row r="77" spans="1:8" ht="64" x14ac:dyDescent="0.2">
      <c r="A77" s="107"/>
      <c r="B77" s="28" t="str">
        <f>Critères!B76</f>
        <v>RGAA</v>
      </c>
      <c r="C77" s="28" t="str">
        <f>Critères!C76</f>
        <v>10.13</v>
      </c>
      <c r="D77" s="23" t="str">
        <f>Critères!D76</f>
        <v>Dans chaque page web, les contenus additionnels apparaissant à la prise de focus ou au survol d’un composant d’interface sont-ils contrôlables par l’utilisateur (hors cas particuliers) ?</v>
      </c>
      <c r="E77" s="23" t="s">
        <v>155</v>
      </c>
      <c r="F77" s="29" t="s">
        <v>162</v>
      </c>
      <c r="G77" s="23"/>
      <c r="H77" s="23"/>
    </row>
    <row r="78" spans="1:8" ht="48" x14ac:dyDescent="0.2">
      <c r="A78" s="108"/>
      <c r="B78" s="28" t="str">
        <f>Critères!B77</f>
        <v>RGAA</v>
      </c>
      <c r="C78" s="28" t="str">
        <f>Critères!C77</f>
        <v>10.14</v>
      </c>
      <c r="D78" s="23" t="str">
        <f>Critères!D77</f>
        <v>Dans chaque page web, les contenus additionnels apparaissant via les styles CSS uniquement peuvent-ils être rendus visibles au clavier et par tout dispositif de pointage ?</v>
      </c>
      <c r="E78" s="23" t="s">
        <v>155</v>
      </c>
      <c r="F78" s="29" t="s">
        <v>162</v>
      </c>
      <c r="G78" s="23"/>
      <c r="H78" s="23"/>
    </row>
    <row r="79" spans="1:8" ht="17" x14ac:dyDescent="0.2">
      <c r="A79" s="106" t="str">
        <f>Critères!$A$78</f>
        <v>FORMULAIRES</v>
      </c>
      <c r="B79" s="28" t="str">
        <f>Critères!B78</f>
        <v>RGAA</v>
      </c>
      <c r="C79" s="28" t="str">
        <f>Critères!C78</f>
        <v>11.1</v>
      </c>
      <c r="D79" s="23" t="str">
        <f>Critères!D78</f>
        <v>Chaque champ de formulaire a-t-il une étiquette ?</v>
      </c>
      <c r="E79" s="23" t="s">
        <v>155</v>
      </c>
      <c r="F79" s="29" t="s">
        <v>162</v>
      </c>
      <c r="G79" s="23"/>
      <c r="H79" s="23"/>
    </row>
    <row r="80" spans="1:8" ht="32" x14ac:dyDescent="0.2">
      <c r="A80" s="107"/>
      <c r="B80" s="28" t="str">
        <f>Critères!B79</f>
        <v>RGAA</v>
      </c>
      <c r="C80" s="28" t="str">
        <f>Critères!C79</f>
        <v>11.2</v>
      </c>
      <c r="D80" s="23" t="str">
        <f>Critères!D79</f>
        <v>Chaque étiquette associée à un champ de formulaire est-elle pertinente (hors cas particuliers) ?</v>
      </c>
      <c r="E80" s="23" t="s">
        <v>155</v>
      </c>
      <c r="F80" s="29" t="s">
        <v>162</v>
      </c>
      <c r="G80" s="23"/>
      <c r="H80" s="23"/>
    </row>
    <row r="81" spans="1:8" ht="64" x14ac:dyDescent="0.2">
      <c r="A81" s="107"/>
      <c r="B81" s="28" t="str">
        <f>Critères!B80</f>
        <v>RGAA</v>
      </c>
      <c r="C81" s="28" t="str">
        <f>Critères!C80</f>
        <v>11.3</v>
      </c>
      <c r="D81" s="23" t="str">
        <f>Critères!D80</f>
        <v>Dans chaque formulaire, chaque étiquette associée à un champ de formulaire ayant la même fonction et répétée plusieurs fois dans une même page ou dans un ensemble de pages est-elle cohérente ?</v>
      </c>
      <c r="E81" s="23" t="s">
        <v>155</v>
      </c>
      <c r="F81" s="29" t="s">
        <v>162</v>
      </c>
      <c r="G81" s="23"/>
      <c r="H81" s="23"/>
    </row>
    <row r="82" spans="1:8" ht="32" x14ac:dyDescent="0.2">
      <c r="A82" s="107"/>
      <c r="B82" s="28" t="str">
        <f>Critères!B81</f>
        <v>RGAA</v>
      </c>
      <c r="C82" s="28" t="str">
        <f>Critères!C81</f>
        <v>11.4</v>
      </c>
      <c r="D82" s="23" t="str">
        <f>Critères!D81</f>
        <v>Dans chaque formulaire, chaque étiquette de champ et son champ associé sont-ils accolés (hors cas particuliers) ?</v>
      </c>
      <c r="E82" s="23" t="s">
        <v>155</v>
      </c>
      <c r="F82" s="29" t="s">
        <v>162</v>
      </c>
      <c r="G82" s="23"/>
      <c r="H82" s="23"/>
    </row>
    <row r="83" spans="1:8" ht="32" x14ac:dyDescent="0.2">
      <c r="A83" s="107"/>
      <c r="B83" s="28" t="str">
        <f>Critères!B82</f>
        <v>RGAA</v>
      </c>
      <c r="C83" s="28" t="str">
        <f>Critères!C82</f>
        <v>11.5</v>
      </c>
      <c r="D83" s="23" t="str">
        <f>Critères!D82</f>
        <v>Dans chaque formulaire, les champs de même nature sont-ils regroupés, si nécessaire ?</v>
      </c>
      <c r="E83" s="23" t="s">
        <v>155</v>
      </c>
      <c r="F83" s="29" t="s">
        <v>162</v>
      </c>
      <c r="G83" s="23"/>
      <c r="H83" s="23"/>
    </row>
    <row r="84" spans="1:8" ht="32" x14ac:dyDescent="0.2">
      <c r="A84" s="107"/>
      <c r="B84" s="28" t="str">
        <f>Critères!B83</f>
        <v>RGAA</v>
      </c>
      <c r="C84" s="28" t="str">
        <f>Critères!C83</f>
        <v>11.6</v>
      </c>
      <c r="D84" s="23" t="str">
        <f>Critères!D83</f>
        <v>Dans chaque formulaire, chaque regroupement de champs de même nature a-t-il une légende ?</v>
      </c>
      <c r="E84" s="23" t="s">
        <v>155</v>
      </c>
      <c r="F84" s="29" t="s">
        <v>162</v>
      </c>
      <c r="G84" s="23"/>
      <c r="H84" s="23"/>
    </row>
    <row r="85" spans="1:8" ht="48" x14ac:dyDescent="0.2">
      <c r="A85" s="107"/>
      <c r="B85" s="28" t="str">
        <f>Critères!B84</f>
        <v>RGAA</v>
      </c>
      <c r="C85" s="28" t="str">
        <f>Critères!C84</f>
        <v>11.7</v>
      </c>
      <c r="D85" s="23" t="str">
        <f>Critères!D84</f>
        <v>Dans chaque formulaire, chaque légende associée à un regroupement de champs de même nature est-elle pertinente ?</v>
      </c>
      <c r="E85" s="23" t="s">
        <v>155</v>
      </c>
      <c r="F85" s="29" t="s">
        <v>162</v>
      </c>
      <c r="G85" s="23"/>
      <c r="H85" s="23"/>
    </row>
    <row r="86" spans="1:8" ht="32" x14ac:dyDescent="0.2">
      <c r="A86" s="107"/>
      <c r="B86" s="28" t="str">
        <f>Critères!B85</f>
        <v>RGAA</v>
      </c>
      <c r="C86" s="28" t="str">
        <f>Critères!C85</f>
        <v>11.8</v>
      </c>
      <c r="D86" s="23" t="str">
        <f>Critères!D85</f>
        <v>Dans chaque formulaire, les items de même nature d’une liste de choix sont-ils regroupés de manière pertinente ?</v>
      </c>
      <c r="E86" s="23" t="s">
        <v>155</v>
      </c>
      <c r="F86" s="29" t="s">
        <v>162</v>
      </c>
      <c r="G86" s="23"/>
      <c r="H86" s="23"/>
    </row>
    <row r="87" spans="1:8" ht="32" x14ac:dyDescent="0.2">
      <c r="A87" s="107"/>
      <c r="B87" s="28" t="str">
        <f>Critères!B86</f>
        <v>RGAA</v>
      </c>
      <c r="C87" s="28" t="str">
        <f>Critères!C86</f>
        <v>11.9</v>
      </c>
      <c r="D87" s="23" t="str">
        <f>Critères!D86</f>
        <v>Dans chaque formulaire, l’intitulé de chaque bouton est-il pertinent (hors cas particuliers) ?</v>
      </c>
      <c r="E87" s="23" t="s">
        <v>155</v>
      </c>
      <c r="F87" s="29" t="s">
        <v>162</v>
      </c>
      <c r="G87" s="23"/>
      <c r="H87" s="23"/>
    </row>
    <row r="88" spans="1:8" ht="32" x14ac:dyDescent="0.2">
      <c r="A88" s="107"/>
      <c r="B88" s="28" t="str">
        <f>Critères!B87</f>
        <v>RGAA</v>
      </c>
      <c r="C88" s="28" t="str">
        <f>Critères!C87</f>
        <v>11.10</v>
      </c>
      <c r="D88" s="23" t="str">
        <f>Critères!D87</f>
        <v>Dans chaque formulaire, le contrôle de saisie est-il utilisé de manière pertinente (hors cas particuliers) ?</v>
      </c>
      <c r="E88" s="23" t="s">
        <v>155</v>
      </c>
      <c r="F88" s="29" t="s">
        <v>162</v>
      </c>
      <c r="G88" s="23"/>
      <c r="H88" s="23"/>
    </row>
    <row r="89" spans="1:8" ht="48" x14ac:dyDescent="0.2">
      <c r="A89" s="107"/>
      <c r="B89" s="28" t="str">
        <f>Critères!B88</f>
        <v>RGAA</v>
      </c>
      <c r="C89" s="28" t="str">
        <f>Critères!C88</f>
        <v>11.11</v>
      </c>
      <c r="D89" s="23" t="str">
        <f>Critères!D88</f>
        <v>Dans chaque formulaire, le contrôle de saisie est-il accompagné, si nécessaire, de suggestions facilitant la correction des erreurs de saisie ?</v>
      </c>
      <c r="E89" s="23" t="s">
        <v>155</v>
      </c>
      <c r="F89" s="29" t="s">
        <v>162</v>
      </c>
      <c r="G89" s="23"/>
      <c r="H89" s="23"/>
    </row>
    <row r="90" spans="1:8" ht="80" x14ac:dyDescent="0.2">
      <c r="A90" s="107"/>
      <c r="B90" s="28" t="str">
        <f>Critères!B89</f>
        <v>RGAA</v>
      </c>
      <c r="C90" s="28" t="str">
        <f>Critères!C89</f>
        <v>11.12</v>
      </c>
      <c r="D90" s="23" t="str">
        <f>Critères!D89</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E90" s="23" t="s">
        <v>155</v>
      </c>
      <c r="F90" s="29" t="s">
        <v>162</v>
      </c>
      <c r="G90" s="23"/>
      <c r="H90" s="23"/>
    </row>
    <row r="91" spans="1:8" ht="48" x14ac:dyDescent="0.2">
      <c r="A91" s="108"/>
      <c r="B91" s="28" t="str">
        <f>Critères!B90</f>
        <v>RGAA</v>
      </c>
      <c r="C91" s="28" t="str">
        <f>Critères!C90</f>
        <v>11.13</v>
      </c>
      <c r="D91" s="23" t="str">
        <f>Critères!D90</f>
        <v>La finalité d’un champ de saisie peut-elle être déduite pour faciliter le remplissage automatique des champs avec les données de l’utilisateur ?</v>
      </c>
      <c r="E91" s="23" t="s">
        <v>155</v>
      </c>
      <c r="F91" s="29" t="s">
        <v>162</v>
      </c>
      <c r="G91" s="23"/>
      <c r="H91" s="23"/>
    </row>
    <row r="92" spans="1:8" ht="32" x14ac:dyDescent="0.2">
      <c r="A92" s="106" t="str">
        <f>Critères!$A$91</f>
        <v>NAVIGATION</v>
      </c>
      <c r="B92" s="28" t="str">
        <f>Critères!B91</f>
        <v>RGAA</v>
      </c>
      <c r="C92" s="28" t="str">
        <f>Critères!C91</f>
        <v>12.1</v>
      </c>
      <c r="D92" s="23" t="str">
        <f>Critères!D91</f>
        <v>Chaque ensemble de pages dispose-t-il de deux systèmes de navigation différents, au moins (hors cas particuliers) ?</v>
      </c>
      <c r="E92" s="23" t="s">
        <v>155</v>
      </c>
      <c r="F92" s="29" t="s">
        <v>162</v>
      </c>
      <c r="G92" s="23"/>
      <c r="H92" s="23"/>
    </row>
    <row r="93" spans="1:8" ht="48" x14ac:dyDescent="0.2">
      <c r="A93" s="107"/>
      <c r="B93" s="28" t="str">
        <f>Critères!B92</f>
        <v>RGAA</v>
      </c>
      <c r="C93" s="28" t="str">
        <f>Critères!C92</f>
        <v>12.2</v>
      </c>
      <c r="D93" s="23" t="str">
        <f>Critères!D92</f>
        <v>Dans chaque ensemble de pages, le menu et les barres de navigation sont-ils toujours à la même place (hors cas particuliers) ?</v>
      </c>
      <c r="E93" s="23" t="s">
        <v>155</v>
      </c>
      <c r="F93" s="29" t="s">
        <v>162</v>
      </c>
      <c r="G93" s="23"/>
      <c r="H93" s="23"/>
    </row>
    <row r="94" spans="1:8" ht="17" x14ac:dyDescent="0.2">
      <c r="A94" s="107"/>
      <c r="B94" s="28" t="str">
        <f>Critères!B93</f>
        <v>RGAA</v>
      </c>
      <c r="C94" s="28" t="str">
        <f>Critères!C93</f>
        <v>12.3</v>
      </c>
      <c r="D94" s="23" t="str">
        <f>Critères!D93</f>
        <v>La page « plan du site » est-elle pertinente ?</v>
      </c>
      <c r="E94" s="23" t="s">
        <v>155</v>
      </c>
      <c r="F94" s="29" t="s">
        <v>162</v>
      </c>
      <c r="G94" s="23"/>
      <c r="H94" s="23"/>
    </row>
    <row r="95" spans="1:8" ht="32" x14ac:dyDescent="0.2">
      <c r="A95" s="107"/>
      <c r="B95" s="28" t="str">
        <f>Critères!B94</f>
        <v>RGAA</v>
      </c>
      <c r="C95" s="28" t="str">
        <f>Critères!C94</f>
        <v>12.4</v>
      </c>
      <c r="D95" s="23" t="str">
        <f>Critères!D94</f>
        <v>Dans chaque ensemble de pages, la page « plan du site » est-elle atteignable de manière identique ?</v>
      </c>
      <c r="E95" s="23" t="s">
        <v>155</v>
      </c>
      <c r="F95" s="29" t="s">
        <v>162</v>
      </c>
      <c r="G95" s="23"/>
      <c r="H95" s="23"/>
    </row>
    <row r="96" spans="1:8" ht="32" x14ac:dyDescent="0.2">
      <c r="A96" s="107"/>
      <c r="B96" s="28" t="str">
        <f>Critères!B95</f>
        <v>RGAA</v>
      </c>
      <c r="C96" s="28" t="str">
        <f>Critères!C95</f>
        <v>12.5</v>
      </c>
      <c r="D96" s="23" t="str">
        <f>Critères!D95</f>
        <v>Dans chaque ensemble de pages, le moteur de recherche est-il atteignable de manière identique ?</v>
      </c>
      <c r="E96" s="23" t="s">
        <v>155</v>
      </c>
      <c r="F96" s="29" t="s">
        <v>162</v>
      </c>
      <c r="G96" s="23"/>
      <c r="H96" s="23"/>
    </row>
    <row r="97" spans="1:8" ht="80" x14ac:dyDescent="0.2">
      <c r="A97" s="107"/>
      <c r="B97" s="28" t="str">
        <f>Critères!B96</f>
        <v>RGAA</v>
      </c>
      <c r="C97" s="28" t="str">
        <f>Critères!C96</f>
        <v>12.6</v>
      </c>
      <c r="D97" s="23" t="str">
        <f>Critères!D96</f>
        <v>Les zones de regroupement de contenus présentes dans plusieurs pages web (zones d’en-tête, de navigation principale, de contenu principal, de pied de page et de moteur de recherche) peuvent-elles être atteintes ou évitées ?</v>
      </c>
      <c r="E97" s="23" t="s">
        <v>155</v>
      </c>
      <c r="F97" s="29" t="s">
        <v>162</v>
      </c>
      <c r="G97" s="23"/>
      <c r="H97" s="23"/>
    </row>
    <row r="98" spans="1:8" ht="48" x14ac:dyDescent="0.2">
      <c r="A98" s="107"/>
      <c r="B98" s="28" t="str">
        <f>Critères!B97</f>
        <v>RGAA</v>
      </c>
      <c r="C98" s="28" t="str">
        <f>Critères!C97</f>
        <v>12.7</v>
      </c>
      <c r="D98" s="23" t="str">
        <f>Critères!D97</f>
        <v>Dans chaque page web, un lien d’évitement ou d’accès rapide à la zone de contenu principal est-il présent (hors cas particuliers) ?</v>
      </c>
      <c r="E98" s="23" t="s">
        <v>155</v>
      </c>
      <c r="F98" s="29" t="s">
        <v>162</v>
      </c>
      <c r="G98" s="23"/>
      <c r="H98" s="23"/>
    </row>
    <row r="99" spans="1:8" ht="32" x14ac:dyDescent="0.2">
      <c r="A99" s="107"/>
      <c r="B99" s="28" t="str">
        <f>Critères!B98</f>
        <v>RGAA</v>
      </c>
      <c r="C99" s="28" t="str">
        <f>Critères!C98</f>
        <v>12.8</v>
      </c>
      <c r="D99" s="23" t="str">
        <f>Critères!D98</f>
        <v>Dans chaque page web, l’ordre de tabulation est-il cohérent ?</v>
      </c>
      <c r="E99" s="23" t="s">
        <v>155</v>
      </c>
      <c r="F99" s="29" t="s">
        <v>162</v>
      </c>
      <c r="G99" s="23"/>
      <c r="H99" s="23"/>
    </row>
    <row r="100" spans="1:8" ht="32" x14ac:dyDescent="0.2">
      <c r="A100" s="107"/>
      <c r="B100" s="28" t="str">
        <f>Critères!B99</f>
        <v>RGAA</v>
      </c>
      <c r="C100" s="28" t="str">
        <f>Critères!C99</f>
        <v>12.9</v>
      </c>
      <c r="D100" s="23" t="str">
        <f>Critères!D99</f>
        <v>Dans chaque page web, la navigation ne doit pas contenir de piège au clavier. Cette règle est-elle respectée ?</v>
      </c>
      <c r="E100" s="23" t="s">
        <v>155</v>
      </c>
      <c r="F100" s="29" t="s">
        <v>162</v>
      </c>
      <c r="G100" s="23"/>
      <c r="H100" s="23"/>
    </row>
    <row r="101" spans="1:8" ht="64" x14ac:dyDescent="0.2">
      <c r="A101" s="107"/>
      <c r="B101" s="28" t="str">
        <f>Critères!B100</f>
        <v>RGAA</v>
      </c>
      <c r="C101" s="28" t="str">
        <f>Critères!C100</f>
        <v>12.10</v>
      </c>
      <c r="D101" s="23" t="str">
        <f>Critères!D100</f>
        <v>Dans chaque page web, les raccourcis clavier n’utilisant qu’une seule touche (lettre minuscule ou majuscule, ponctuation, chiffre ou symbole) sont-ils contrôlables par l’utilisateur ?</v>
      </c>
      <c r="E101" s="23" t="s">
        <v>155</v>
      </c>
      <c r="F101" s="29" t="s">
        <v>162</v>
      </c>
      <c r="G101" s="23"/>
      <c r="H101" s="23"/>
    </row>
    <row r="102" spans="1:8" ht="64" x14ac:dyDescent="0.2">
      <c r="A102" s="108"/>
      <c r="B102" s="28" t="str">
        <f>Critères!B101</f>
        <v>RGAA</v>
      </c>
      <c r="C102" s="28" t="str">
        <f>Critères!C101</f>
        <v>12.11</v>
      </c>
      <c r="D102" s="23" t="str">
        <f>Critères!D101</f>
        <v>Dans chaque page web, les contenus additionnels apparaissant au survol, à la prise de focus ou à l’activation d’un composant d’interface sont-ils si nécessaire atteignables au clavier ?</v>
      </c>
      <c r="E102" s="23" t="s">
        <v>155</v>
      </c>
      <c r="F102" s="29" t="s">
        <v>162</v>
      </c>
      <c r="G102" s="23"/>
      <c r="H102" s="23"/>
    </row>
    <row r="103" spans="1:8" ht="48" x14ac:dyDescent="0.2">
      <c r="A103" s="106" t="str">
        <f>Critères!$A$102</f>
        <v>CONSULTATION</v>
      </c>
      <c r="B103" s="28" t="str">
        <f>Critères!B102</f>
        <v>RGAA</v>
      </c>
      <c r="C103" s="28" t="str">
        <f>Critères!C102</f>
        <v>13.1</v>
      </c>
      <c r="D103" s="23" t="str">
        <f>Critères!D102</f>
        <v>Pour chaque page web, l’utilisateur a-t-il le contrôle de chaque limite de temps modifiant le contenu (hors cas particuliers) ?</v>
      </c>
      <c r="E103" s="23" t="s">
        <v>155</v>
      </c>
      <c r="F103" s="29" t="s">
        <v>162</v>
      </c>
      <c r="G103" s="23"/>
      <c r="H103" s="23"/>
    </row>
    <row r="104" spans="1:8" ht="48" x14ac:dyDescent="0.2">
      <c r="A104" s="107"/>
      <c r="B104" s="28" t="str">
        <f>Critères!B103</f>
        <v>RGAA</v>
      </c>
      <c r="C104" s="28" t="str">
        <f>Critères!C103</f>
        <v>13.2</v>
      </c>
      <c r="D104" s="23" t="str">
        <f>Critères!D103</f>
        <v>Dans chaque page web, l’ouverture d’une nouvelle fenêtre ne doit pas être déclenchée sans action de l’utilisateur. Cette règle est-elle respectée ?</v>
      </c>
      <c r="E104" s="23" t="s">
        <v>155</v>
      </c>
      <c r="F104" s="29" t="s">
        <v>162</v>
      </c>
      <c r="G104" s="23"/>
      <c r="H104" s="23"/>
    </row>
    <row r="105" spans="1:8" ht="48" x14ac:dyDescent="0.2">
      <c r="A105" s="107"/>
      <c r="B105" s="28" t="str">
        <f>Critères!B104</f>
        <v>RGAA</v>
      </c>
      <c r="C105" s="28" t="str">
        <f>Critères!C104</f>
        <v>13.3</v>
      </c>
      <c r="D105" s="23" t="str">
        <f>Critères!D104</f>
        <v>Dans chaque page web, chaque document bureautique en téléchargement possède-t-il, si nécessaire, une version accessible (hors cas particuliers) ?</v>
      </c>
      <c r="E105" s="23" t="s">
        <v>155</v>
      </c>
      <c r="F105" s="29" t="s">
        <v>162</v>
      </c>
      <c r="G105" s="23"/>
      <c r="H105" s="23"/>
    </row>
    <row r="106" spans="1:8" ht="32" x14ac:dyDescent="0.2">
      <c r="A106" s="107"/>
      <c r="B106" s="28" t="str">
        <f>Critères!B105</f>
        <v>RGAA</v>
      </c>
      <c r="C106" s="28" t="str">
        <f>Critères!C105</f>
        <v>13.4</v>
      </c>
      <c r="D106" s="23" t="str">
        <f>Critères!D105</f>
        <v>Pour chaque document bureautique ayant une version accessible, cette version offre-t-elle la même information ?</v>
      </c>
      <c r="E106" s="23" t="s">
        <v>155</v>
      </c>
      <c r="F106" s="29" t="s">
        <v>162</v>
      </c>
      <c r="G106" s="23"/>
      <c r="H106" s="23"/>
    </row>
    <row r="107" spans="1:8" ht="32" x14ac:dyDescent="0.2">
      <c r="A107" s="107"/>
      <c r="B107" s="28" t="str">
        <f>Critères!B106</f>
        <v>RGAA</v>
      </c>
      <c r="C107" s="28" t="str">
        <f>Critères!C106</f>
        <v>13.5</v>
      </c>
      <c r="D107" s="23" t="str">
        <f>Critères!D106</f>
        <v>Dans chaque page web, chaque contenu cryptique (art ASCII, émoticon, syntaxe cryptique) a-t-il une alternative ?</v>
      </c>
      <c r="E107" s="23" t="s">
        <v>155</v>
      </c>
      <c r="F107" s="29" t="s">
        <v>162</v>
      </c>
      <c r="G107" s="23"/>
      <c r="H107" s="23"/>
    </row>
    <row r="108" spans="1:8" ht="48" x14ac:dyDescent="0.2">
      <c r="A108" s="107"/>
      <c r="B108" s="28" t="str">
        <f>Critères!B107</f>
        <v>RGAA</v>
      </c>
      <c r="C108" s="28" t="str">
        <f>Critères!C107</f>
        <v>13.6</v>
      </c>
      <c r="D108" s="23" t="str">
        <f>Critères!D107</f>
        <v>Dans chaque page web, pour chaque contenu cryptique (art ASCII, émoticon, syntaxe cryptique) ayant une alternative, cette alternative est-elle pertinente ?</v>
      </c>
      <c r="E108" s="23" t="s">
        <v>155</v>
      </c>
      <c r="F108" s="29" t="s">
        <v>162</v>
      </c>
      <c r="G108" s="23"/>
      <c r="H108" s="23"/>
    </row>
    <row r="109" spans="1:8" ht="48" x14ac:dyDescent="0.2">
      <c r="A109" s="107"/>
      <c r="B109" s="28" t="str">
        <f>Critères!B108</f>
        <v>RGAA</v>
      </c>
      <c r="C109" s="28" t="str">
        <f>Critères!C108</f>
        <v>13.7</v>
      </c>
      <c r="D109" s="23" t="str">
        <f>Critères!D108</f>
        <v>Dans chaque page web, les changements brusques de luminosité ou les effets de flash sont-ils correctement utilisés ?</v>
      </c>
      <c r="E109" s="23" t="s">
        <v>155</v>
      </c>
      <c r="F109" s="29" t="s">
        <v>162</v>
      </c>
      <c r="G109" s="23"/>
      <c r="H109" s="23"/>
    </row>
    <row r="110" spans="1:8" ht="32" x14ac:dyDescent="0.2">
      <c r="A110" s="107"/>
      <c r="B110" s="28" t="str">
        <f>Critères!B109</f>
        <v>RGAA</v>
      </c>
      <c r="C110" s="28" t="str">
        <f>Critères!C109</f>
        <v>13.8</v>
      </c>
      <c r="D110" s="23" t="str">
        <f>Critères!D109</f>
        <v>Dans chaque page web, chaque contenu en mouvement ou clignotant est-il contrôlable par l’utilisateur ?</v>
      </c>
      <c r="E110" s="23" t="s">
        <v>155</v>
      </c>
      <c r="F110" s="29" t="s">
        <v>162</v>
      </c>
    </row>
    <row r="111" spans="1:8" ht="48" x14ac:dyDescent="0.2">
      <c r="A111" s="107"/>
      <c r="B111" s="28" t="str">
        <f>Critères!B110</f>
        <v>RGAA</v>
      </c>
      <c r="C111" s="28" t="str">
        <f>Critères!C110</f>
        <v>13.9</v>
      </c>
      <c r="D111" s="23" t="str">
        <f>Critères!D110</f>
        <v>Dans chaque page web, le contenu proposé est-il consultable quelle que soit l’orientation de l’écran (portait ou paysage) (hors cas particuliers) ?</v>
      </c>
      <c r="E111" s="23" t="s">
        <v>155</v>
      </c>
      <c r="F111" s="29" t="s">
        <v>162</v>
      </c>
    </row>
    <row r="112" spans="1:8" ht="64" x14ac:dyDescent="0.2">
      <c r="A112" s="107"/>
      <c r="B112" s="28" t="str">
        <f>Critères!B111</f>
        <v>RGAA</v>
      </c>
      <c r="C112" s="28" t="str">
        <f>Critères!C111</f>
        <v>13.10</v>
      </c>
      <c r="D112" s="23" t="str">
        <f>Critères!D111</f>
        <v>Dans chaque page web, les fonctionnalités utilisables ou disponibles au moyen d’un geste complexe peuvent-elles être également disponibles au moyen d’un geste simple (hors cas particuliers) ?</v>
      </c>
      <c r="E112" s="23" t="s">
        <v>155</v>
      </c>
      <c r="F112" s="29" t="s">
        <v>162</v>
      </c>
    </row>
    <row r="113" spans="1:6" ht="64" x14ac:dyDescent="0.2">
      <c r="A113" s="107"/>
      <c r="B113" s="28" t="str">
        <f>Critères!B112</f>
        <v>RGAA</v>
      </c>
      <c r="C113" s="28" t="str">
        <f>Critères!C112</f>
        <v>13.11</v>
      </c>
      <c r="D113" s="23" t="str">
        <f>Critères!D112</f>
        <v>Dans chaque page web, les actions déclenchées au moyen d’un dispositif de pointage sur un point unique de l’écran peuvent-elles faire l’objet d’une annulation (hors cas particuliers) ?</v>
      </c>
      <c r="E113" s="23" t="s">
        <v>155</v>
      </c>
      <c r="F113" s="29" t="s">
        <v>162</v>
      </c>
    </row>
    <row r="114" spans="1:6" ht="64" x14ac:dyDescent="0.2">
      <c r="A114" s="107"/>
      <c r="B114" s="28" t="str">
        <f>Critères!B113</f>
        <v>RGAA</v>
      </c>
      <c r="C114" s="28" t="str">
        <f>Critères!C113</f>
        <v>13.12</v>
      </c>
      <c r="D114" s="23" t="str">
        <f>Critères!D113</f>
        <v>Dans chaque page web, les fonctionnalités qui impliquent un mouvement de l’appareil ou vers l’appareil peuvent-elles être satisfaites de manière alternative (hors cas particuliers) ?</v>
      </c>
      <c r="E114" s="23" t="s">
        <v>155</v>
      </c>
      <c r="F114" s="29" t="s">
        <v>162</v>
      </c>
    </row>
    <row r="115" spans="1:6" ht="64" x14ac:dyDescent="0.2">
      <c r="A115" s="107"/>
      <c r="B115" s="28" t="str">
        <f>Critères!B114</f>
        <v>-</v>
      </c>
      <c r="C115" s="28" t="str">
        <f>Critères!C114</f>
        <v>13.13</v>
      </c>
      <c r="D115" s="23" t="str">
        <f>Critères!D114</f>
        <v>Pour chaque fonctionnalité de conversion d’un document, les informations relatives à l’accessibilité disponibles dans le document source sont-elles conservées dans le document de destination (hors cas particuliers) ?</v>
      </c>
      <c r="E115" s="23" t="s">
        <v>155</v>
      </c>
      <c r="F115" s="29" t="s">
        <v>162</v>
      </c>
    </row>
    <row r="116" spans="1:6" ht="48" x14ac:dyDescent="0.2">
      <c r="A116" s="108"/>
      <c r="B116" s="28" t="str">
        <f>Critères!B115</f>
        <v>-</v>
      </c>
      <c r="C116" s="28" t="str">
        <f>Critères!C115</f>
        <v>13.14</v>
      </c>
      <c r="D116" s="23" t="str">
        <f>Critères!D115</f>
        <v>Chaque fonctionnalité d’identification ou de contrôle qui repose sur l’utilisation de caractéristiques biologiques de l’utilisateur dispose-t-elle d’une méthode alternative ?</v>
      </c>
      <c r="E116" s="23" t="s">
        <v>155</v>
      </c>
      <c r="F116" s="29" t="s">
        <v>162</v>
      </c>
    </row>
    <row r="117" spans="1:6" ht="64" x14ac:dyDescent="0.2">
      <c r="A117" s="106" t="str">
        <f>Critères!$A$116</f>
        <v xml:space="preserve">DOCUMENTATION ET FONCTIONNALITÉS D’ACCESSIBILITÉ </v>
      </c>
      <c r="B117" s="28" t="str">
        <f>Critères!B116</f>
        <v>-</v>
      </c>
      <c r="C117" s="28" t="str">
        <f>Critères!C116</f>
        <v>14.1</v>
      </c>
      <c r="D117" s="23" t="str">
        <f>Critères!D116</f>
        <v>La documentation du site web décrit-elle les fonctionnalités d’accessibilité disponibles et les informations relatives à la compatibilité avec l’accessibilité ?</v>
      </c>
      <c r="E117" s="23" t="s">
        <v>155</v>
      </c>
      <c r="F117" s="29" t="s">
        <v>162</v>
      </c>
    </row>
    <row r="118" spans="1:6" ht="80" x14ac:dyDescent="0.2">
      <c r="A118" s="107"/>
      <c r="B118" s="28" t="str">
        <f>Critères!B117</f>
        <v>-</v>
      </c>
      <c r="C118" s="28" t="str">
        <f>Critères!C117</f>
        <v>14.2</v>
      </c>
      <c r="D118" s="23" t="str">
        <f>Critères!D117</f>
        <v>Pour chaque fonctionnalité d’accessibilité décrite dans la documentation, le mécanisme qui permet de l’activer répond aux besoins d’accessibilité des utilisateurs concernés. Cette règle est-elle respectée (hors cas particuliers) ?</v>
      </c>
      <c r="E118" s="23" t="s">
        <v>155</v>
      </c>
      <c r="F118" s="29" t="s">
        <v>162</v>
      </c>
    </row>
    <row r="119" spans="1:6" ht="17" x14ac:dyDescent="0.2">
      <c r="A119" s="108"/>
      <c r="B119" s="28" t="str">
        <f>Critères!B118</f>
        <v>-</v>
      </c>
      <c r="C119" s="28" t="str">
        <f>Critères!C118</f>
        <v>14.3</v>
      </c>
      <c r="D119" s="23" t="str">
        <f>Critères!D118</f>
        <v>La documentation du site web est-elle accessible ?</v>
      </c>
      <c r="E119" s="23" t="s">
        <v>155</v>
      </c>
      <c r="F119" s="29" t="s">
        <v>162</v>
      </c>
    </row>
    <row r="120" spans="1:6" ht="48" x14ac:dyDescent="0.2">
      <c r="A120" s="106" t="str">
        <f>Critères!$A$119</f>
        <v>OUTILS D’ÉDITION</v>
      </c>
      <c r="B120" s="28" t="str">
        <f>Critères!B119</f>
        <v>-</v>
      </c>
      <c r="C120" s="28" t="str">
        <f>Critères!C119</f>
        <v>15.1</v>
      </c>
      <c r="D120" s="23" t="str">
        <f>Critères!D119</f>
        <v>Chaque outil d’édition permet-il de définir les informations d’accessibilité nécessaires pour créer un contenu conforme aux règles d’accessibilité numérique ?</v>
      </c>
      <c r="E120" s="23" t="s">
        <v>155</v>
      </c>
      <c r="F120" s="29" t="s">
        <v>162</v>
      </c>
    </row>
    <row r="121" spans="1:6" ht="48" x14ac:dyDescent="0.2">
      <c r="A121" s="107"/>
      <c r="B121" s="28" t="str">
        <f>Critères!B120</f>
        <v>-</v>
      </c>
      <c r="C121" s="28" t="str">
        <f>Critères!C120</f>
        <v>15.2</v>
      </c>
      <c r="D121" s="23" t="str">
        <f>Critères!D120</f>
        <v>Chaque outil d’édition met-il à disposition des aides à la création de contenus conformes aux règles d’accessibilité numérique ?</v>
      </c>
      <c r="E121" s="23" t="s">
        <v>155</v>
      </c>
      <c r="F121" s="29" t="s">
        <v>162</v>
      </c>
    </row>
    <row r="122" spans="1:6" ht="48" x14ac:dyDescent="0.2">
      <c r="A122" s="107"/>
      <c r="B122" s="28" t="str">
        <f>Critères!B121</f>
        <v>-</v>
      </c>
      <c r="C122" s="28" t="str">
        <f>Critères!C121</f>
        <v>15.3</v>
      </c>
      <c r="D122" s="23" t="str">
        <f>Critères!D121</f>
        <v>Le contenu généré par chaque transformation des contenus est-il conforme aux règles d’accessibilité numérique (hors cas particuliers) ?</v>
      </c>
      <c r="E122" s="23" t="s">
        <v>155</v>
      </c>
      <c r="F122" s="29" t="s">
        <v>162</v>
      </c>
    </row>
    <row r="123" spans="1:6" ht="48" x14ac:dyDescent="0.2">
      <c r="A123" s="107"/>
      <c r="B123" s="28" t="str">
        <f>Critères!B122</f>
        <v>-</v>
      </c>
      <c r="C123" s="28" t="str">
        <f>Critères!C122</f>
        <v>15.4</v>
      </c>
      <c r="D123" s="23" t="str">
        <f>Critères!D122</f>
        <v>Pour chaque erreur d’accessibilité relevée par un test d’accessibilité automatique ou semi-automatique, l’ outil d’édition fournit-il des suggestions de réparation ?</v>
      </c>
      <c r="E123" s="23" t="s">
        <v>155</v>
      </c>
      <c r="F123" s="29" t="s">
        <v>162</v>
      </c>
    </row>
    <row r="124" spans="1:6" ht="48" x14ac:dyDescent="0.2">
      <c r="A124" s="107"/>
      <c r="B124" s="28" t="str">
        <f>Critères!B123</f>
        <v>-</v>
      </c>
      <c r="C124" s="28" t="str">
        <f>Critères!C123</f>
        <v>15.5</v>
      </c>
      <c r="D124" s="23" t="str">
        <f>Critères!D123</f>
        <v>Pour chaque ensemble de gabarits, un gabarit au moins permet de répondre aux règles d’accessibilité numérique. Cette règle est-elle respectée ?</v>
      </c>
      <c r="E124" s="23" t="s">
        <v>155</v>
      </c>
      <c r="F124" s="29" t="s">
        <v>162</v>
      </c>
    </row>
    <row r="125" spans="1:6" ht="32" x14ac:dyDescent="0.2">
      <c r="A125" s="108"/>
      <c r="B125" s="28" t="str">
        <f>Critères!B124</f>
        <v>-</v>
      </c>
      <c r="C125" s="28" t="str">
        <f>Critères!C124</f>
        <v>15.6</v>
      </c>
      <c r="D125" s="23" t="str">
        <f>Critères!D124</f>
        <v>Chaque gabarit qui permet de répondre aux règles d’accessibilité numérique est-il clairement identifiable ?</v>
      </c>
      <c r="E125" s="23" t="s">
        <v>155</v>
      </c>
      <c r="F125" s="29" t="s">
        <v>162</v>
      </c>
    </row>
    <row r="126" spans="1:6" ht="64" x14ac:dyDescent="0.2">
      <c r="A126" s="106" t="str">
        <f>Critères!$A$125</f>
        <v>SERVICES D’ASSISTANCE</v>
      </c>
      <c r="B126" s="28" t="str">
        <f>Critères!B125</f>
        <v>-</v>
      </c>
      <c r="C126" s="28" t="str">
        <f>Critères!C125</f>
        <v>16.1</v>
      </c>
      <c r="D126" s="23" t="str">
        <f>Critères!D125</f>
        <v>Chaque service d’assistance fournit-il des informations relatives aux fonctionnalités d’accessibilité et à la compatibilité avec l’accessibilité, décrites dans la documentation du site web ?</v>
      </c>
      <c r="E126" s="23" t="s">
        <v>155</v>
      </c>
      <c r="F126" s="29" t="s">
        <v>162</v>
      </c>
    </row>
    <row r="127" spans="1:6" ht="64" x14ac:dyDescent="0.2">
      <c r="A127" s="107"/>
      <c r="B127" s="28" t="str">
        <f>Critères!B126</f>
        <v>-</v>
      </c>
      <c r="C127" s="28" t="str">
        <f>Critères!C126</f>
        <v>16.2</v>
      </c>
      <c r="D127" s="23" t="str">
        <f>Critères!D126</f>
        <v>Le service d’assistance répond aux besoins de communication des personnes handicapées directement ou par l’intermédiaire d’un service de relais. Cette règle est-elle respectée ?</v>
      </c>
      <c r="E127" s="23" t="s">
        <v>155</v>
      </c>
      <c r="F127" s="29" t="s">
        <v>162</v>
      </c>
    </row>
    <row r="128" spans="1:6" ht="32" x14ac:dyDescent="0.2">
      <c r="A128" s="108"/>
      <c r="B128" s="28" t="str">
        <f>Critères!B127</f>
        <v>-</v>
      </c>
      <c r="C128" s="28" t="str">
        <f>Critères!C127</f>
        <v>16.3</v>
      </c>
      <c r="D128" s="23" t="str">
        <f>Critères!D127</f>
        <v>La documentation fournie par le service d’assistance est-elle accessible ?</v>
      </c>
      <c r="E128" s="23" t="s">
        <v>155</v>
      </c>
      <c r="F128" s="29" t="s">
        <v>162</v>
      </c>
    </row>
    <row r="129" spans="1:6" ht="80" x14ac:dyDescent="0.2">
      <c r="A129" s="115" t="str">
        <f>Critères!$A$128</f>
        <v>COMMUNICATION EN TEMPS RÉEL</v>
      </c>
      <c r="B129" s="28" t="str">
        <f>Critères!B128</f>
        <v>-</v>
      </c>
      <c r="C129" s="28" t="str">
        <f>Critères!C128</f>
        <v>17.1</v>
      </c>
      <c r="D129" s="23" t="str">
        <f>Critères!D128</f>
        <v>Pour chaque application web de communication orale bidirectionnelle, l’application est-elle capable d’encoder et de décoder cette communication avec une gamme de fréquences dont la limite supérieure est de 7 000 Hz au moins ?</v>
      </c>
      <c r="E129" s="23" t="s">
        <v>155</v>
      </c>
      <c r="F129" s="29" t="s">
        <v>162</v>
      </c>
    </row>
    <row r="130" spans="1:6" ht="48" x14ac:dyDescent="0.2">
      <c r="A130" s="107"/>
      <c r="B130" s="28" t="str">
        <f>Critères!B129</f>
        <v>-</v>
      </c>
      <c r="C130" s="28" t="str">
        <f>Critères!C129</f>
        <v>17.2</v>
      </c>
      <c r="D130" s="23" t="str">
        <f>Critères!D129</f>
        <v>Chaque application web qui permet une communication orale bidirectionnelle dispose-t-elle d’une fonctionnalité de communication écrite en temps réel ?</v>
      </c>
      <c r="E130" s="23" t="s">
        <v>155</v>
      </c>
      <c r="F130" s="29" t="s">
        <v>162</v>
      </c>
    </row>
    <row r="131" spans="1:6" ht="48" x14ac:dyDescent="0.2">
      <c r="A131" s="107"/>
      <c r="B131" s="28" t="str">
        <f>Critères!B130</f>
        <v>-</v>
      </c>
      <c r="C131" s="28" t="str">
        <f>Critères!C130</f>
        <v>17.3</v>
      </c>
      <c r="D131" s="23" t="str">
        <f>Critères!D130</f>
        <v>Pour chaque application web qui permet une communication orale bidirectionnelle et écrite en temps réel, les deux modes sont-ils utilisables simultanément ?</v>
      </c>
      <c r="E131" s="23" t="s">
        <v>155</v>
      </c>
      <c r="F131" s="29" t="s">
        <v>162</v>
      </c>
    </row>
    <row r="132" spans="1:6" ht="48" x14ac:dyDescent="0.2">
      <c r="A132" s="107"/>
      <c r="B132" s="28" t="str">
        <f>Critères!B131</f>
        <v>-</v>
      </c>
      <c r="C132" s="28" t="str">
        <f>Critères!C131</f>
        <v>17.4</v>
      </c>
      <c r="D132" s="23" t="str">
        <f>Critères!D131</f>
        <v>Pour chaque fonctionnalité de communication écrite en temps réel, les messages peuvent-ils être identifiés (hors cas particuliers) ?</v>
      </c>
      <c r="E132" s="23" t="s">
        <v>155</v>
      </c>
      <c r="F132" s="29" t="s">
        <v>162</v>
      </c>
    </row>
    <row r="133" spans="1:6" ht="48" x14ac:dyDescent="0.2">
      <c r="A133" s="107"/>
      <c r="B133" s="28" t="str">
        <f>Critères!B132</f>
        <v>-</v>
      </c>
      <c r="C133" s="28" t="str">
        <f>Critères!C132</f>
        <v>17.5</v>
      </c>
      <c r="D133" s="23" t="str">
        <f>Critères!D132</f>
        <v>Pour chaque application web de communication orale bidirectionnelle, un indicateur visuel de l’activité orale est-il présent ?</v>
      </c>
      <c r="E133" s="23" t="s">
        <v>155</v>
      </c>
      <c r="F133" s="29" t="s">
        <v>162</v>
      </c>
    </row>
    <row r="134" spans="1:6" ht="64" x14ac:dyDescent="0.2">
      <c r="A134" s="107"/>
      <c r="B134" s="28" t="str">
        <f>Critères!B133</f>
        <v>-</v>
      </c>
      <c r="C134" s="28" t="str">
        <f>Critères!C133</f>
        <v>17.6</v>
      </c>
      <c r="D134" s="23" t="str">
        <f>Critères!D133</f>
        <v>Chaque application web de communication écrite en temps réel qui peut interagir avec d’autres applications de communication écrite en temps réel respecte-t-elle les règles d’interopérabilité en vigueur ?</v>
      </c>
      <c r="E134" s="23" t="s">
        <v>155</v>
      </c>
      <c r="F134" s="29" t="s">
        <v>162</v>
      </c>
    </row>
    <row r="135" spans="1:6" ht="64" x14ac:dyDescent="0.2">
      <c r="A135" s="107"/>
      <c r="B135" s="28" t="str">
        <f>Critères!B134</f>
        <v>-</v>
      </c>
      <c r="C135" s="28" t="str">
        <f>Critères!C134</f>
        <v>17.7</v>
      </c>
      <c r="D135" s="23" t="str">
        <f>Critères!D134</f>
        <v>Pour chaque application web de communication écrite en temps réel, le délai de transmission de chaque unité de saisie est de 500ms ou moins. Cette règle est-elle respectée ?</v>
      </c>
      <c r="E135" s="23" t="s">
        <v>155</v>
      </c>
      <c r="F135" s="29" t="s">
        <v>162</v>
      </c>
    </row>
    <row r="136" spans="1:6" ht="48" x14ac:dyDescent="0.2">
      <c r="A136" s="107"/>
      <c r="B136" s="28" t="str">
        <f>Critères!B135</f>
        <v>-</v>
      </c>
      <c r="C136" s="28" t="str">
        <f>Critères!C135</f>
        <v>17.8</v>
      </c>
      <c r="D136" s="23" t="str">
        <f>Critères!D135</f>
        <v>Pour chaque application web de télécommunication, l’identification de l’interlocuteur qui initie un appel est-elle accessible ?</v>
      </c>
      <c r="E136" s="23" t="s">
        <v>155</v>
      </c>
      <c r="F136" s="29" t="s">
        <v>162</v>
      </c>
    </row>
    <row r="137" spans="1:6" ht="64" x14ac:dyDescent="0.2">
      <c r="A137" s="107"/>
      <c r="B137" s="28" t="str">
        <f>Critères!B136</f>
        <v>-</v>
      </c>
      <c r="C137" s="28" t="str">
        <f>Critères!C136</f>
        <v>17.9</v>
      </c>
      <c r="D137" s="23" t="str">
        <f>Critères!D136</f>
        <v>Pour chaque application web de communication orale bidirectionnelle qui permet d’identifier l’activité d’un interlocuteur oralisant, il est possible d’identifier l’activité d’un interlocuteur signant. Cette règle est-elle respectée ?</v>
      </c>
      <c r="E137" s="23" t="s">
        <v>155</v>
      </c>
      <c r="F137" s="29" t="s">
        <v>162</v>
      </c>
    </row>
    <row r="138" spans="1:6" ht="64" x14ac:dyDescent="0.2">
      <c r="A138" s="107"/>
      <c r="B138" s="28" t="str">
        <f>Critères!B137</f>
        <v>-</v>
      </c>
      <c r="C138" s="28" t="str">
        <f>Critères!C137</f>
        <v>17.10</v>
      </c>
      <c r="D138" s="23" t="str">
        <f>Critères!D137</f>
        <v>Pour chaque application web de communication orale bidirectionnelle qui dispose de fonctionnalités vocales, celles-ci sont-elles utilisables sans la nécessité d’écouter ou parler ?</v>
      </c>
      <c r="E138" s="23" t="s">
        <v>155</v>
      </c>
      <c r="F138" s="29" t="s">
        <v>162</v>
      </c>
    </row>
    <row r="139" spans="1:6" ht="48" x14ac:dyDescent="0.2">
      <c r="A139" s="108"/>
      <c r="B139" s="28" t="str">
        <f>Critères!B138</f>
        <v>-</v>
      </c>
      <c r="C139" s="28" t="str">
        <f>Critères!C138</f>
        <v>17.11</v>
      </c>
      <c r="D139" s="23" t="str">
        <f>Critères!D138</f>
        <v>Pour chaque application web de communication orale bidirectionnelle qui dispose d’une vidéo en temps réel, la qualité de la vidéo est-elle suffisante ?</v>
      </c>
      <c r="E139" s="23" t="s">
        <v>155</v>
      </c>
      <c r="F139" s="29" t="s">
        <v>162</v>
      </c>
    </row>
  </sheetData>
  <mergeCells count="19">
    <mergeCell ref="A129:A139"/>
    <mergeCell ref="A4:A12"/>
    <mergeCell ref="A13:A14"/>
    <mergeCell ref="A15:A17"/>
    <mergeCell ref="A92:A102"/>
    <mergeCell ref="A103:A116"/>
    <mergeCell ref="A117:A119"/>
    <mergeCell ref="A120:A125"/>
    <mergeCell ref="A126:A128"/>
    <mergeCell ref="A46:A50"/>
    <mergeCell ref="A51:A60"/>
    <mergeCell ref="A61:A64"/>
    <mergeCell ref="A65:A78"/>
    <mergeCell ref="A79:A91"/>
    <mergeCell ref="A1:H1"/>
    <mergeCell ref="A2:H2"/>
    <mergeCell ref="A18:A35"/>
    <mergeCell ref="A36:A43"/>
    <mergeCell ref="A44:A45"/>
  </mergeCells>
  <conditionalFormatting sqref="E4:E139">
    <cfRule type="cellIs" dxfId="48" priority="1" operator="equal">
      <formula>"C"</formula>
    </cfRule>
    <cfRule type="cellIs" dxfId="47" priority="2" operator="equal">
      <formula>"NC"</formula>
    </cfRule>
    <cfRule type="cellIs" dxfId="46" priority="3" operator="equal">
      <formula>"NA"</formula>
    </cfRule>
    <cfRule type="cellIs" dxfId="45" priority="4" operator="equal">
      <formula>"NT"</formula>
    </cfRule>
  </conditionalFormatting>
  <conditionalFormatting sqref="F4:F139">
    <cfRule type="cellIs" dxfId="44" priority="5" operator="equal">
      <formula>"D"</formula>
    </cfRule>
    <cfRule type="cellIs" dxfId="43" priority="6" operator="equal">
      <formula>"E"</formula>
    </cfRule>
    <cfRule type="cellIs" dxfId="42" priority="7" operator="equal">
      <formula>"N"</formula>
    </cfRule>
  </conditionalFormatting>
  <dataValidations count="2">
    <dataValidation type="list" operator="equal" showErrorMessage="1" sqref="E4:E139" xr:uid="{57643590-478E-F64F-9175-EAE2FCB1F621}">
      <formula1>"C,NC,NA,NT"</formula1>
      <formula2>0</formula2>
    </dataValidation>
    <dataValidation type="list" operator="equal" showErrorMessage="1" sqref="F4:F139" xr:uid="{F042FCB7-7BB4-5648-9DC9-19AFEA921CD3}">
      <formula1>"D,E,N"</formula1>
    </dataValidation>
  </dataValidations>
  <pageMargins left="0.39374999999999999" right="0.39374999999999999" top="0.53263888888888899" bottom="0.39374999999999999" header="0.39374999999999999" footer="0.39374999999999999"/>
  <pageSetup scale="74" pageOrder="overThenDown" orientation="portrait" horizontalDpi="300" verticalDpi="300" r:id="rId1"/>
  <headerFooter>
    <oddHeader>&amp;L&amp;10RGAA 3.0 - Relevé pour le site : wwww.site.fr&amp;R&amp;10&amp;P/&amp;N - &amp;A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5"/>
  <dimension ref="A1:AMJ139"/>
  <sheetViews>
    <sheetView zoomScaleNormal="100" zoomScalePageLayoutView="60" workbookViewId="0">
      <selection activeCell="E4" sqref="E4:E139"/>
    </sheetView>
  </sheetViews>
  <sheetFormatPr baseColWidth="10" defaultColWidth="9.5703125" defaultRowHeight="16" x14ac:dyDescent="0.2"/>
  <cols>
    <col min="1" max="1" width="4.140625" customWidth="1"/>
    <col min="2" max="2" width="4.5703125" bestFit="1" customWidth="1"/>
    <col min="3" max="3" width="5.5703125" style="11" customWidth="1"/>
    <col min="4" max="4" width="39.85546875" style="1" customWidth="1"/>
    <col min="5" max="5" width="3.85546875" style="1" customWidth="1"/>
    <col min="6" max="6" width="3.140625" style="1" customWidth="1"/>
    <col min="7" max="7" width="79.85546875" style="1" customWidth="1"/>
    <col min="8" max="8" width="22.85546875" style="1" customWidth="1"/>
    <col min="9" max="9" width="64.42578125" style="1" customWidth="1"/>
    <col min="10" max="65" width="9.5703125" style="1"/>
    <col min="1025" max="1025" width="7.42578125" customWidth="1"/>
  </cols>
  <sheetData>
    <row r="1" spans="1:1024" x14ac:dyDescent="0.2">
      <c r="A1" s="91" t="str">
        <f>Échantillon!A1</f>
        <v>RAWeb 1 – GRILLE D'ÉVALUATION</v>
      </c>
      <c r="B1" s="91"/>
      <c r="C1" s="91"/>
      <c r="D1" s="91"/>
      <c r="E1" s="91"/>
      <c r="F1" s="91"/>
      <c r="G1" s="91"/>
      <c r="H1" s="91"/>
    </row>
    <row r="2" spans="1:1024" x14ac:dyDescent="0.2">
      <c r="A2" s="116" t="str">
        <f>CONCATENATE(Échantillon!B18," : ",Échantillon!C18)</f>
        <v>Actualités : http://www.site.lu/actualites.html</v>
      </c>
      <c r="B2" s="116"/>
      <c r="C2" s="116"/>
      <c r="D2" s="116"/>
      <c r="E2" s="116"/>
      <c r="F2" s="116"/>
      <c r="G2" s="116"/>
      <c r="H2" s="116"/>
    </row>
    <row r="3" spans="1:1024" ht="120" x14ac:dyDescent="0.2">
      <c r="A3" s="48" t="s">
        <v>25</v>
      </c>
      <c r="B3" s="48" t="s">
        <v>310</v>
      </c>
      <c r="C3" s="48" t="s">
        <v>26</v>
      </c>
      <c r="D3" s="49" t="s">
        <v>27</v>
      </c>
      <c r="E3" s="48" t="s">
        <v>150</v>
      </c>
      <c r="F3" s="48" t="s">
        <v>373</v>
      </c>
      <c r="G3" s="49" t="s">
        <v>295</v>
      </c>
      <c r="H3" s="49" t="s">
        <v>161</v>
      </c>
    </row>
    <row r="4" spans="1:1024" ht="32" x14ac:dyDescent="0.2">
      <c r="A4" s="106" t="str">
        <f>Critères!$A$3</f>
        <v>IMAGES</v>
      </c>
      <c r="B4" s="28" t="str">
        <f>Critères!B3</f>
        <v>RGAA</v>
      </c>
      <c r="C4" s="28" t="str">
        <f>Critères!C3</f>
        <v>1.1</v>
      </c>
      <c r="D4" s="23" t="str">
        <f>Critères!D3</f>
        <v>Chaque image porteuse d’information a-t-elle une alternative textuelle ?</v>
      </c>
      <c r="E4" s="23" t="s">
        <v>155</v>
      </c>
      <c r="F4" s="29" t="s">
        <v>162</v>
      </c>
      <c r="G4" s="23"/>
      <c r="H4" s="23"/>
      <c r="I4"/>
    </row>
    <row r="5" spans="1:1024" ht="32" x14ac:dyDescent="0.2">
      <c r="A5" s="107"/>
      <c r="B5" s="28" t="str">
        <f>Critères!B4</f>
        <v>RGAA</v>
      </c>
      <c r="C5" s="28" t="str">
        <f>Critères!C4</f>
        <v>1.2</v>
      </c>
      <c r="D5" s="23" t="str">
        <f>Critères!D4</f>
        <v>Chaque image de décoration est-elle correctement ignorée par les technologies d’assistance ?</v>
      </c>
      <c r="E5" s="23" t="s">
        <v>155</v>
      </c>
      <c r="F5" s="29" t="s">
        <v>162</v>
      </c>
      <c r="G5" s="23"/>
      <c r="H5" s="23"/>
      <c r="AME5" s="12"/>
      <c r="AMF5" s="12"/>
      <c r="AMG5" s="12"/>
      <c r="AMH5" s="12"/>
      <c r="AMI5" s="12"/>
      <c r="AMJ5" s="12"/>
    </row>
    <row r="6" spans="1:1024" ht="48" x14ac:dyDescent="0.2">
      <c r="A6" s="107"/>
      <c r="B6" s="28" t="str">
        <f>Critères!B5</f>
        <v>RGAA</v>
      </c>
      <c r="C6" s="28" t="str">
        <f>Critères!C5</f>
        <v>1.3</v>
      </c>
      <c r="D6" s="23" t="str">
        <f>Critères!D5</f>
        <v>Pour chaque image porteuse d'information ayant une alternative textuelle, cette alternative est-elle pertinente (hors cas particuliers) ?</v>
      </c>
      <c r="E6" s="23" t="s">
        <v>155</v>
      </c>
      <c r="F6" s="29" t="s">
        <v>162</v>
      </c>
      <c r="G6" s="23"/>
      <c r="H6" s="23"/>
    </row>
    <row r="7" spans="1:1024" ht="64" x14ac:dyDescent="0.2">
      <c r="A7" s="107"/>
      <c r="B7" s="28" t="str">
        <f>Critères!B6</f>
        <v>RGAA</v>
      </c>
      <c r="C7" s="28" t="str">
        <f>Critères!C6</f>
        <v>1.4</v>
      </c>
      <c r="D7" s="23" t="str">
        <f>Critères!D6</f>
        <v>Pour chaque image utilisée comme CAPTCHA ou comme image-test, ayant une alternative textuelle, cette alternative permet-elle d’identifier la nature et la fonction de l’image ?</v>
      </c>
      <c r="E7" s="23" t="s">
        <v>155</v>
      </c>
      <c r="F7" s="29" t="s">
        <v>162</v>
      </c>
      <c r="G7" s="23"/>
      <c r="H7" s="23"/>
    </row>
    <row r="8" spans="1:1024" ht="48" x14ac:dyDescent="0.2">
      <c r="A8" s="107"/>
      <c r="B8" s="28" t="str">
        <f>Critères!B7</f>
        <v>RGAA</v>
      </c>
      <c r="C8" s="28" t="str">
        <f>Critères!C7</f>
        <v>1.5</v>
      </c>
      <c r="D8" s="23" t="str">
        <f>Critères!D7</f>
        <v>Pour chaque image utilisée comme CAPTCHA, une solution d’accès alternatif au contenu ou à la fonction du CAPTCHA est-elle présente ?</v>
      </c>
      <c r="E8" s="23" t="s">
        <v>155</v>
      </c>
      <c r="F8" s="29" t="s">
        <v>162</v>
      </c>
      <c r="G8" s="43"/>
      <c r="H8" s="23"/>
    </row>
    <row r="9" spans="1:1024" ht="32" x14ac:dyDescent="0.2">
      <c r="A9" s="107"/>
      <c r="B9" s="28" t="str">
        <f>Critères!B8</f>
        <v>RGAA</v>
      </c>
      <c r="C9" s="28" t="str">
        <f>Critères!C8</f>
        <v>1.6</v>
      </c>
      <c r="D9" s="23" t="str">
        <f>Critères!D8</f>
        <v>Chaque image porteuse d’information a-t-elle, si nécessaire, une description détaillée ?</v>
      </c>
      <c r="E9" s="23" t="s">
        <v>155</v>
      </c>
      <c r="F9" s="29" t="s">
        <v>162</v>
      </c>
      <c r="G9" s="23"/>
      <c r="H9" s="23"/>
    </row>
    <row r="10" spans="1:1024" ht="32" x14ac:dyDescent="0.2">
      <c r="A10" s="107"/>
      <c r="B10" s="28" t="str">
        <f>Critères!B9</f>
        <v>RGAA</v>
      </c>
      <c r="C10" s="28" t="str">
        <f>Critères!C9</f>
        <v>1.7</v>
      </c>
      <c r="D10" s="23" t="str">
        <f>Critères!D9</f>
        <v>Pour chaque image porteuse d’information ayant une description détaillée, cette description est-elle pertinente ?</v>
      </c>
      <c r="E10" s="23" t="s">
        <v>155</v>
      </c>
      <c r="F10" s="29" t="s">
        <v>162</v>
      </c>
      <c r="G10" s="23"/>
      <c r="H10" s="23"/>
    </row>
    <row r="11" spans="1:1024" ht="64" x14ac:dyDescent="0.2">
      <c r="A11" s="107"/>
      <c r="B11" s="28" t="str">
        <f>Critères!B10</f>
        <v>RGAA</v>
      </c>
      <c r="C11" s="28" t="str">
        <f>Critères!C10</f>
        <v>1.8</v>
      </c>
      <c r="D11" s="23" t="str">
        <f>Critères!D10</f>
        <v>Chaque image texte porteuse d’information, en l’absence d’un mécanisme de remplacement, doit si possible être remplacée par du texte stylé. Cette règle est-elle respectée (hors cas particuliers) ?</v>
      </c>
      <c r="E11" s="23" t="s">
        <v>155</v>
      </c>
      <c r="F11" s="29" t="s">
        <v>162</v>
      </c>
      <c r="G11" s="23"/>
      <c r="H11" s="23"/>
    </row>
    <row r="12" spans="1:1024" ht="32" x14ac:dyDescent="0.2">
      <c r="A12" s="108"/>
      <c r="B12" s="28" t="str">
        <f>Critères!B11</f>
        <v>RGAA</v>
      </c>
      <c r="C12" s="28" t="str">
        <f>Critères!C11</f>
        <v>1.9</v>
      </c>
      <c r="D12" s="23" t="str">
        <f>Critères!D11</f>
        <v>Chaque légende d’image est-elle, si nécessaire, correctement reliée à l’image correspondante ?</v>
      </c>
      <c r="E12" s="23" t="s">
        <v>155</v>
      </c>
      <c r="F12" s="29" t="s">
        <v>162</v>
      </c>
      <c r="G12" s="23"/>
      <c r="H12" s="23"/>
    </row>
    <row r="13" spans="1:1024" ht="17" x14ac:dyDescent="0.2">
      <c r="A13" s="106" t="str">
        <f>Critères!$A$12</f>
        <v>CADRES</v>
      </c>
      <c r="B13" s="28" t="str">
        <f>Critères!B12</f>
        <v>RGAA</v>
      </c>
      <c r="C13" s="28" t="str">
        <f>Critères!C12</f>
        <v>2.1</v>
      </c>
      <c r="D13" s="23" t="str">
        <f>Critères!D12</f>
        <v>Chaque cadre a-t-il un titre de cadre ?</v>
      </c>
      <c r="E13" s="23" t="s">
        <v>155</v>
      </c>
      <c r="F13" s="29" t="s">
        <v>162</v>
      </c>
      <c r="G13" s="30"/>
      <c r="H13" s="23"/>
    </row>
    <row r="14" spans="1:1024" ht="32" x14ac:dyDescent="0.2">
      <c r="A14" s="108"/>
      <c r="B14" s="28" t="str">
        <f>Critères!B13</f>
        <v>RGAA</v>
      </c>
      <c r="C14" s="28" t="str">
        <f>Critères!C13</f>
        <v>2.2</v>
      </c>
      <c r="D14" s="23" t="str">
        <f>Critères!D13</f>
        <v>Pour chaque cadre ayant un titre de cadre, ce titre de cadre est-il pertinent ?</v>
      </c>
      <c r="E14" s="23" t="s">
        <v>155</v>
      </c>
      <c r="F14" s="29" t="s">
        <v>162</v>
      </c>
      <c r="G14" s="23"/>
      <c r="H14" s="23"/>
    </row>
    <row r="15" spans="1:1024" ht="48" x14ac:dyDescent="0.2">
      <c r="A15" s="106" t="str">
        <f>Critères!$A$14</f>
        <v>COULEURS</v>
      </c>
      <c r="B15" s="28" t="str">
        <f>Critères!B14</f>
        <v>RGAA</v>
      </c>
      <c r="C15" s="28" t="str">
        <f>Critères!C14</f>
        <v>3.1</v>
      </c>
      <c r="D15" s="23" t="str">
        <f>Critères!D14</f>
        <v>Dans chaque page web, l’information ne doit pas être donnée uniquement par la couleur. Cette règle est-elle respectée ?</v>
      </c>
      <c r="E15" s="23" t="s">
        <v>155</v>
      </c>
      <c r="F15" s="29" t="s">
        <v>162</v>
      </c>
      <c r="G15" s="23"/>
      <c r="H15" s="23"/>
    </row>
    <row r="16" spans="1:1024" ht="48" x14ac:dyDescent="0.2">
      <c r="A16" s="107"/>
      <c r="B16" s="28" t="str">
        <f>Critères!B15</f>
        <v>RGAA</v>
      </c>
      <c r="C16" s="28" t="str">
        <f>Critères!C15</f>
        <v>3.2</v>
      </c>
      <c r="D16" s="23" t="str">
        <f>Critères!D15</f>
        <v>Dans chaque page web, le contraste entre la couleur du texte et la couleur de son arrière-plan est-il suffisamment élevé (hors cas particuliers) ?</v>
      </c>
      <c r="E16" s="23" t="s">
        <v>155</v>
      </c>
      <c r="F16" s="29" t="s">
        <v>162</v>
      </c>
      <c r="G16" s="23"/>
      <c r="H16" s="23"/>
    </row>
    <row r="17" spans="1:8" ht="64" x14ac:dyDescent="0.2">
      <c r="A17" s="108"/>
      <c r="B17" s="28" t="str">
        <f>Critères!B16</f>
        <v>RGAA</v>
      </c>
      <c r="C17" s="28" t="str">
        <f>Critères!C16</f>
        <v>3.3</v>
      </c>
      <c r="D17" s="23" t="str">
        <f>Critères!D16</f>
        <v>Dans chaque page web, les couleurs utilisées dans les composants d’interface ou les éléments graphiques porteurs d’informations sont-elles suffisamment contrastées (hors cas particuliers) ?</v>
      </c>
      <c r="E17" s="23" t="s">
        <v>155</v>
      </c>
      <c r="F17" s="29" t="s">
        <v>162</v>
      </c>
      <c r="G17" s="23"/>
      <c r="H17" s="23"/>
    </row>
    <row r="18" spans="1:8" ht="48" x14ac:dyDescent="0.2">
      <c r="A18" s="106" t="str">
        <f>Critères!$A$17</f>
        <v>MULTIMÉDIA</v>
      </c>
      <c r="B18" s="28" t="str">
        <f>Critères!B17</f>
        <v>RGAA</v>
      </c>
      <c r="C18" s="28" t="str">
        <f>Critères!C17</f>
        <v>4.1</v>
      </c>
      <c r="D18" s="23" t="str">
        <f>Critères!D17</f>
        <v>Chaque média temporel pré-enregistré a-t-il, si nécessaire, une transcription textuelle ou une audiodescription (hors cas particuliers) ?</v>
      </c>
      <c r="E18" s="23" t="s">
        <v>155</v>
      </c>
      <c r="F18" s="29" t="s">
        <v>162</v>
      </c>
      <c r="G18" s="23"/>
      <c r="H18" s="23"/>
    </row>
    <row r="19" spans="1:8" ht="64" x14ac:dyDescent="0.2">
      <c r="A19" s="107"/>
      <c r="B19" s="28" t="str">
        <f>Critères!B18</f>
        <v>RGAA</v>
      </c>
      <c r="C19" s="28" t="str">
        <f>Critères!C18</f>
        <v>4.2</v>
      </c>
      <c r="D19" s="23" t="str">
        <f>Critères!D18</f>
        <v>Pour chaque média temporel pré-enregistré ayant une transcription textuelle ou une audiodescription synchronisée, celles-ci sont-elles pertinentes (hors cas particuliers) ?</v>
      </c>
      <c r="E19" s="23" t="s">
        <v>155</v>
      </c>
      <c r="F19" s="29" t="s">
        <v>162</v>
      </c>
      <c r="G19" s="23"/>
      <c r="H19" s="23"/>
    </row>
    <row r="20" spans="1:8" ht="48" x14ac:dyDescent="0.2">
      <c r="A20" s="107"/>
      <c r="B20" s="28" t="str">
        <f>Critères!B19</f>
        <v>RGAA</v>
      </c>
      <c r="C20" s="28" t="str">
        <f>Critères!C19</f>
        <v>4.3</v>
      </c>
      <c r="D20" s="23" t="str">
        <f>Critères!D19</f>
        <v>Chaque média temporel synchronisé pré-enregistré a-t-il, si nécessaire, des sous-titres synchronisés (hors cas particuliers) ?</v>
      </c>
      <c r="E20" s="23" t="s">
        <v>155</v>
      </c>
      <c r="F20" s="29" t="s">
        <v>162</v>
      </c>
      <c r="G20" s="23"/>
      <c r="H20" s="23"/>
    </row>
    <row r="21" spans="1:8" ht="48" x14ac:dyDescent="0.2">
      <c r="A21" s="107"/>
      <c r="B21" s="28" t="str">
        <f>Critères!B20</f>
        <v>RGAA</v>
      </c>
      <c r="C21" s="28" t="str">
        <f>Critères!C20</f>
        <v>4.4</v>
      </c>
      <c r="D21" s="23" t="str">
        <f>Critères!D20</f>
        <v>Pour chaque média temporel synchronisé pré-enregistré ayant des sous-titres synchronisés, ces sous-titres sont-ils pertinents ?</v>
      </c>
      <c r="E21" s="23" t="s">
        <v>155</v>
      </c>
      <c r="F21" s="29" t="s">
        <v>162</v>
      </c>
      <c r="G21" s="23"/>
      <c r="H21" s="23"/>
    </row>
    <row r="22" spans="1:8" ht="32" x14ac:dyDescent="0.2">
      <c r="A22" s="107"/>
      <c r="B22" s="28" t="str">
        <f>Critères!B21</f>
        <v>RGAA</v>
      </c>
      <c r="C22" s="28" t="str">
        <f>Critères!C21</f>
        <v>4.5</v>
      </c>
      <c r="D22" s="23" t="str">
        <f>Critères!D21</f>
        <v>Chaque média temporel pré-enregistré a-t-il, si nécessaire, une audiodescription synchronisée (hors cas particuliers) ?</v>
      </c>
      <c r="E22" s="23" t="s">
        <v>155</v>
      </c>
      <c r="F22" s="29" t="s">
        <v>162</v>
      </c>
      <c r="G22" s="23"/>
      <c r="H22" s="23"/>
    </row>
    <row r="23" spans="1:8" ht="32" x14ac:dyDescent="0.2">
      <c r="A23" s="107"/>
      <c r="B23" s="28" t="str">
        <f>Critères!B22</f>
        <v>RGAA</v>
      </c>
      <c r="C23" s="28" t="str">
        <f>Critères!C22</f>
        <v>4.6</v>
      </c>
      <c r="D23" s="23" t="str">
        <f>Critères!D22</f>
        <v>Pour chaque média temporel pré-enregistré ayant une audiodescription synchronisée, celle-ci est-elle pertinente ?</v>
      </c>
      <c r="E23" s="23" t="s">
        <v>155</v>
      </c>
      <c r="F23" s="29" t="s">
        <v>162</v>
      </c>
      <c r="G23" s="23"/>
      <c r="H23" s="23"/>
    </row>
    <row r="24" spans="1:8" ht="32" x14ac:dyDescent="0.2">
      <c r="A24" s="107"/>
      <c r="B24" s="28" t="str">
        <f>Critères!B23</f>
        <v>RGAA</v>
      </c>
      <c r="C24" s="28" t="str">
        <f>Critères!C23</f>
        <v>4.7</v>
      </c>
      <c r="D24" s="23" t="str">
        <f>Critères!D23</f>
        <v>Chaque média temporel est-il clairement identifiable (hors cas particuliers) ?</v>
      </c>
      <c r="E24" s="23" t="s">
        <v>155</v>
      </c>
      <c r="F24" s="29" t="s">
        <v>162</v>
      </c>
      <c r="G24" s="23"/>
      <c r="H24" s="23"/>
    </row>
    <row r="25" spans="1:8" ht="32" x14ac:dyDescent="0.2">
      <c r="A25" s="107"/>
      <c r="B25" s="28" t="str">
        <f>Critères!B24</f>
        <v>RGAA</v>
      </c>
      <c r="C25" s="28" t="str">
        <f>Critères!C24</f>
        <v>4.8</v>
      </c>
      <c r="D25" s="23" t="str">
        <f>Critères!D24</f>
        <v>Chaque média non temporel a-t-il, si nécessaire, une alternative (hors cas particuliers) ?</v>
      </c>
      <c r="E25" s="23" t="s">
        <v>155</v>
      </c>
      <c r="F25" s="29" t="s">
        <v>162</v>
      </c>
      <c r="G25" s="23"/>
      <c r="H25" s="23"/>
    </row>
    <row r="26" spans="1:8" ht="32" x14ac:dyDescent="0.2">
      <c r="A26" s="107"/>
      <c r="B26" s="28" t="str">
        <f>Critères!B25</f>
        <v>RGAA</v>
      </c>
      <c r="C26" s="28" t="str">
        <f>Critères!C25</f>
        <v>4.9</v>
      </c>
      <c r="D26" s="23" t="str">
        <f>Critères!D25</f>
        <v>Pour chaque média non temporel ayant une alternative, cette alternative est-elle pertinente ?</v>
      </c>
      <c r="E26" s="23" t="s">
        <v>155</v>
      </c>
      <c r="F26" s="29" t="s">
        <v>162</v>
      </c>
      <c r="G26" s="23"/>
      <c r="H26" s="23"/>
    </row>
    <row r="27" spans="1:8" ht="32" x14ac:dyDescent="0.2">
      <c r="A27" s="107"/>
      <c r="B27" s="28" t="str">
        <f>Critères!B26</f>
        <v>RGAA</v>
      </c>
      <c r="C27" s="28" t="str">
        <f>Critères!C26</f>
        <v>4.10</v>
      </c>
      <c r="D27" s="23" t="str">
        <f>Critères!D26</f>
        <v>Chaque son déclenché automatiquement est-il contrôlable par l’utilisateur ?</v>
      </c>
      <c r="E27" s="23" t="s">
        <v>155</v>
      </c>
      <c r="F27" s="29" t="s">
        <v>162</v>
      </c>
      <c r="G27" s="23"/>
      <c r="H27" s="23"/>
    </row>
    <row r="28" spans="1:8" ht="48" x14ac:dyDescent="0.2">
      <c r="A28" s="107"/>
      <c r="B28" s="28" t="str">
        <f>Critères!B27</f>
        <v>RGAA</v>
      </c>
      <c r="C28" s="28" t="str">
        <f>Critères!C27</f>
        <v>4.11</v>
      </c>
      <c r="D28" s="23" t="str">
        <f>Critères!D27</f>
        <v>La consultation de chaque média temporel est-elle, si nécessaire, contrôlable par le clavier et tout dispositif de pointage ?</v>
      </c>
      <c r="E28" s="23" t="s">
        <v>155</v>
      </c>
      <c r="F28" s="29" t="s">
        <v>162</v>
      </c>
      <c r="G28" s="23"/>
      <c r="H28" s="23"/>
    </row>
    <row r="29" spans="1:8" ht="32" x14ac:dyDescent="0.2">
      <c r="A29" s="107"/>
      <c r="B29" s="28" t="str">
        <f>Critères!B28</f>
        <v>RGAA</v>
      </c>
      <c r="C29" s="28" t="str">
        <f>Critères!C28</f>
        <v>4.12</v>
      </c>
      <c r="D29" s="23" t="str">
        <f>Critères!D28</f>
        <v>La consultation de chaque média non temporel est-elle contrôlable par le clavier et tout dispositif de pointage ?</v>
      </c>
      <c r="E29" s="23" t="s">
        <v>155</v>
      </c>
      <c r="F29" s="29" t="s">
        <v>162</v>
      </c>
      <c r="G29" s="23"/>
      <c r="H29" s="23"/>
    </row>
    <row r="30" spans="1:8" ht="32" x14ac:dyDescent="0.2">
      <c r="A30" s="107"/>
      <c r="B30" s="28" t="str">
        <f>Critères!B29</f>
        <v>RGAA</v>
      </c>
      <c r="C30" s="28" t="str">
        <f>Critères!C29</f>
        <v>4.13</v>
      </c>
      <c r="D30" s="23" t="str">
        <f>Critères!D29</f>
        <v>Chaque média temporel et non temporel est-il compatible avec les technologies d’assistance (hors cas particuliers) ?</v>
      </c>
      <c r="E30" s="23" t="s">
        <v>155</v>
      </c>
      <c r="F30" s="29" t="s">
        <v>162</v>
      </c>
      <c r="G30" s="23"/>
      <c r="H30" s="23"/>
    </row>
    <row r="31" spans="1:8" ht="80" x14ac:dyDescent="0.2">
      <c r="A31" s="107"/>
      <c r="B31" s="28" t="str">
        <f>Critères!B30</f>
        <v>-</v>
      </c>
      <c r="C31" s="28" t="str">
        <f>Critères!C30</f>
        <v>4.14</v>
      </c>
      <c r="D31" s="23" t="str">
        <f>Critères!D30</f>
        <v xml:space="preserve">Pour chaque média temporel qui dispose d’une piste de sous-titres synchronisés ou d’une audiodescription , les fonctionnalités de contrôle de ces alternatives sont-elles présentées au même niveau que les fonctionnalités principales  ? </v>
      </c>
      <c r="E31" s="23" t="s">
        <v>155</v>
      </c>
      <c r="F31" s="29" t="s">
        <v>162</v>
      </c>
      <c r="G31" s="23"/>
      <c r="H31" s="23"/>
    </row>
    <row r="32" spans="1:8" ht="64" x14ac:dyDescent="0.2">
      <c r="A32" s="107"/>
      <c r="B32" s="28" t="str">
        <f>Critères!B31</f>
        <v>-</v>
      </c>
      <c r="C32" s="28" t="str">
        <f>Critères!C31</f>
        <v>4.15</v>
      </c>
      <c r="D32" s="23" t="str">
        <f>Critères!D31</f>
        <v>Pour chaque fonctionnalité qui transmet, convertit ou enregistre un média temporel synchronisé pré-enregistré qui possède une piste de sous-titres, à l’issue du processus, les sous-titres sont-ils correctement conservés ?</v>
      </c>
      <c r="E32" s="23" t="s">
        <v>155</v>
      </c>
      <c r="F32" s="29" t="s">
        <v>162</v>
      </c>
      <c r="G32" s="23"/>
      <c r="H32" s="23"/>
    </row>
    <row r="33" spans="1:9" ht="64" x14ac:dyDescent="0.2">
      <c r="A33" s="107"/>
      <c r="B33" s="28" t="str">
        <f>Critères!B32</f>
        <v>-</v>
      </c>
      <c r="C33" s="28" t="str">
        <f>Critères!C32</f>
        <v>4.16</v>
      </c>
      <c r="D33" s="23" t="str">
        <f>Critères!D32</f>
        <v>Pour chaque fonctionnalité qui transmet, convertit ou enregistre un média temporel pré-enregistré avec une audiodescription synchronisée, à l’issue du processus, l’audiodescription est-elle correctement conservée ?</v>
      </c>
      <c r="E33" s="23" t="s">
        <v>155</v>
      </c>
      <c r="F33" s="29" t="s">
        <v>162</v>
      </c>
      <c r="G33" s="23"/>
      <c r="H33" s="23"/>
    </row>
    <row r="34" spans="1:9" ht="48" x14ac:dyDescent="0.2">
      <c r="A34" s="107"/>
      <c r="B34" s="28" t="str">
        <f>Critères!B33</f>
        <v>-</v>
      </c>
      <c r="C34" s="28" t="str">
        <f>Critères!C33</f>
        <v>4.17</v>
      </c>
      <c r="D34" s="23" t="str">
        <f>Critères!D33</f>
        <v>Pour chaque média temporel pré-enregistré, la présentation des sous-titres est-elle contrôlable par l’utilisateur (hors cas particuliers) ?</v>
      </c>
      <c r="E34" s="23" t="s">
        <v>155</v>
      </c>
      <c r="F34" s="29" t="s">
        <v>162</v>
      </c>
      <c r="G34" s="23"/>
      <c r="H34" s="23"/>
    </row>
    <row r="35" spans="1:9" ht="48" x14ac:dyDescent="0.2">
      <c r="A35" s="108"/>
      <c r="B35" s="28" t="str">
        <f>Critères!B34</f>
        <v>-</v>
      </c>
      <c r="C35" s="28" t="str">
        <f>Critères!C34</f>
        <v>4.18</v>
      </c>
      <c r="D35" s="23" t="str">
        <f>Critères!D34</f>
        <v>Pour chaque média temporel synchronisé pré-enregistré qui possède des sous-titres de traduction synchronisés, ceux-ci peuvent-ils être vocalisés (hors cas particuliers) ?</v>
      </c>
      <c r="E35" s="23" t="s">
        <v>155</v>
      </c>
      <c r="F35" s="29" t="s">
        <v>162</v>
      </c>
      <c r="G35" s="23"/>
      <c r="H35" s="23"/>
    </row>
    <row r="36" spans="1:9" ht="17" x14ac:dyDescent="0.2">
      <c r="A36" s="106" t="str">
        <f>Critères!$A$35</f>
        <v>TABLEAUX</v>
      </c>
      <c r="B36" s="28" t="str">
        <f>Critères!B35</f>
        <v>RGAA</v>
      </c>
      <c r="C36" s="28" t="str">
        <f>Critères!C35</f>
        <v>5.1</v>
      </c>
      <c r="D36" s="23" t="str">
        <f>Critères!D35</f>
        <v>Chaque tableau de données complexe a-t-il un résumé ?</v>
      </c>
      <c r="E36" s="23" t="s">
        <v>155</v>
      </c>
      <c r="F36" s="29" t="s">
        <v>162</v>
      </c>
      <c r="G36" s="23"/>
      <c r="H36" s="23"/>
    </row>
    <row r="37" spans="1:9" ht="32" x14ac:dyDescent="0.2">
      <c r="A37" s="107"/>
      <c r="B37" s="28" t="str">
        <f>Critères!B36</f>
        <v>RGAA</v>
      </c>
      <c r="C37" s="28" t="str">
        <f>Critères!C36</f>
        <v>5.2</v>
      </c>
      <c r="D37" s="23" t="str">
        <f>Critères!D36</f>
        <v>Pour chaque tableau de données complexe ayant un résumé, celui-ci est-il pertinent ?</v>
      </c>
      <c r="E37" s="23" t="s">
        <v>155</v>
      </c>
      <c r="F37" s="29" t="s">
        <v>162</v>
      </c>
      <c r="G37" s="23"/>
      <c r="H37" s="23"/>
    </row>
    <row r="38" spans="1:9" ht="32" x14ac:dyDescent="0.2">
      <c r="A38" s="107"/>
      <c r="B38" s="28" t="str">
        <f>Critères!B37</f>
        <v>RGAA</v>
      </c>
      <c r="C38" s="28" t="str">
        <f>Critères!C37</f>
        <v>5.3</v>
      </c>
      <c r="D38" s="23" t="str">
        <f>Critères!D37</f>
        <v>Pour chaque tableau de mise en forme, le contenu linéarisé reste-t-il compréhensible ?</v>
      </c>
      <c r="E38" s="23" t="s">
        <v>155</v>
      </c>
      <c r="F38" s="29" t="s">
        <v>162</v>
      </c>
      <c r="G38" s="23"/>
      <c r="H38" s="23"/>
    </row>
    <row r="39" spans="1:9" ht="32" x14ac:dyDescent="0.2">
      <c r="A39" s="107"/>
      <c r="B39" s="28" t="str">
        <f>Critères!B38</f>
        <v>RGAA</v>
      </c>
      <c r="C39" s="28" t="str">
        <f>Critères!C38</f>
        <v>5.4</v>
      </c>
      <c r="D39" s="23" t="str">
        <f>Critères!D38</f>
        <v>Pour chaque tableau de données ayant un titre, le titre est-il correctement associé au tableau de données ?</v>
      </c>
      <c r="E39" s="23" t="s">
        <v>155</v>
      </c>
      <c r="F39" s="29" t="s">
        <v>162</v>
      </c>
      <c r="G39" s="23"/>
      <c r="H39" s="23"/>
    </row>
    <row r="40" spans="1:9" ht="32" x14ac:dyDescent="0.2">
      <c r="A40" s="107"/>
      <c r="B40" s="28" t="str">
        <f>Critères!B39</f>
        <v>RGAA</v>
      </c>
      <c r="C40" s="28" t="str">
        <f>Critères!C39</f>
        <v>5.5</v>
      </c>
      <c r="D40" s="23" t="str">
        <f>Critères!D39</f>
        <v>Pour chaque tableau de données ayant un titre, celui-ci est-il pertinent ?</v>
      </c>
      <c r="E40" s="23" t="s">
        <v>155</v>
      </c>
      <c r="F40" s="29" t="s">
        <v>162</v>
      </c>
      <c r="G40" s="31"/>
      <c r="H40" s="23"/>
    </row>
    <row r="41" spans="1:9" ht="48" x14ac:dyDescent="0.2">
      <c r="A41" s="107"/>
      <c r="B41" s="28" t="str">
        <f>Critères!B40</f>
        <v>RGAA</v>
      </c>
      <c r="C41" s="28" t="str">
        <f>Critères!C40</f>
        <v>5.6</v>
      </c>
      <c r="D41" s="23" t="str">
        <f>Critères!D40</f>
        <v>Pour chaque tableau de données, chaque en-tête de colonnes et chaque en-tête de lignes sont-ils correctement déclarés ?</v>
      </c>
      <c r="E41" s="23" t="s">
        <v>155</v>
      </c>
      <c r="F41" s="29" t="s">
        <v>162</v>
      </c>
      <c r="G41" s="23"/>
      <c r="H41" s="23"/>
    </row>
    <row r="42" spans="1:9" ht="48" x14ac:dyDescent="0.2">
      <c r="A42" s="107"/>
      <c r="B42" s="28" t="str">
        <f>Critères!B41</f>
        <v>RGAA</v>
      </c>
      <c r="C42" s="28" t="str">
        <f>Critères!C41</f>
        <v>5.7</v>
      </c>
      <c r="D42" s="23" t="str">
        <f>Critères!D41</f>
        <v>Pour chaque tableau de données, la technique appropriée permettant d’associer chaque cellule avec ses en-têtes est-elle utilisée (hors cas particuliers) ?</v>
      </c>
      <c r="E42" s="23" t="s">
        <v>155</v>
      </c>
      <c r="F42" s="29" t="s">
        <v>162</v>
      </c>
      <c r="G42" s="23"/>
      <c r="H42" s="23"/>
    </row>
    <row r="43" spans="1:9" ht="48" x14ac:dyDescent="0.2">
      <c r="A43" s="108"/>
      <c r="B43" s="28" t="str">
        <f>Critères!B42</f>
        <v>RGAA</v>
      </c>
      <c r="C43" s="28" t="str">
        <f>Critères!C42</f>
        <v>5.8</v>
      </c>
      <c r="D43" s="23" t="str">
        <f>Critères!D42</f>
        <v>Chaque tableau de mise en forme ne doit pas utiliser d’éléments propres aux tableaux de données. Cette règle est-elle respectée ?</v>
      </c>
      <c r="E43" s="23" t="s">
        <v>155</v>
      </c>
      <c r="F43" s="29" t="s">
        <v>162</v>
      </c>
      <c r="G43" s="23"/>
      <c r="H43" s="23"/>
    </row>
    <row r="44" spans="1:9" ht="17" x14ac:dyDescent="0.2">
      <c r="A44" s="106" t="str">
        <f>Critères!$A$43</f>
        <v>LIENS</v>
      </c>
      <c r="B44" s="28" t="str">
        <f>Critères!B43</f>
        <v>RGAA</v>
      </c>
      <c r="C44" s="28" t="str">
        <f>Critères!C43</f>
        <v>6.1</v>
      </c>
      <c r="D44" s="23" t="str">
        <f>Critères!D43</f>
        <v>Chaque lien est-il explicite (hors cas particuliers) ?</v>
      </c>
      <c r="E44" s="23" t="s">
        <v>155</v>
      </c>
      <c r="F44" s="29" t="s">
        <v>162</v>
      </c>
      <c r="G44" s="23"/>
      <c r="H44" s="23"/>
    </row>
    <row r="45" spans="1:9" ht="17" x14ac:dyDescent="0.2">
      <c r="A45" s="108"/>
      <c r="B45" s="28" t="str">
        <f>Critères!B44</f>
        <v>RGAA</v>
      </c>
      <c r="C45" s="28" t="str">
        <f>Critères!C44</f>
        <v>6.2</v>
      </c>
      <c r="D45" s="23" t="str">
        <f>Critères!D44</f>
        <v>Dans chaque page web, chaque lien a-t-il un intitulé ?</v>
      </c>
      <c r="E45" s="23" t="s">
        <v>155</v>
      </c>
      <c r="F45" s="29" t="s">
        <v>162</v>
      </c>
      <c r="G45" s="23"/>
      <c r="H45" s="23"/>
    </row>
    <row r="46" spans="1:9" ht="32" x14ac:dyDescent="0.2">
      <c r="A46" s="106" t="str">
        <f>Critères!$A$45</f>
        <v>SCRIPTS</v>
      </c>
      <c r="B46" s="28" t="str">
        <f>Critères!B45</f>
        <v>RGAA</v>
      </c>
      <c r="C46" s="28" t="str">
        <f>Critères!C45</f>
        <v>7.1</v>
      </c>
      <c r="D46" s="23" t="str">
        <f>Critères!D45</f>
        <v>Chaque script est-il, si nécessaire, compatible avec les technologies d’assistance ?</v>
      </c>
      <c r="E46" s="23" t="s">
        <v>155</v>
      </c>
      <c r="F46" s="29" t="s">
        <v>162</v>
      </c>
      <c r="G46" s="23"/>
      <c r="H46" s="23"/>
    </row>
    <row r="47" spans="1:9" ht="32" x14ac:dyDescent="0.2">
      <c r="A47" s="107"/>
      <c r="B47" s="28" t="str">
        <f>Critères!B46</f>
        <v>RGAA</v>
      </c>
      <c r="C47" s="28" t="str">
        <f>Critères!C46</f>
        <v>7.2</v>
      </c>
      <c r="D47" s="23" t="str">
        <f>Critères!D46</f>
        <v>Pour chaque script ayant une alternative, cette alternative est-elle pertinente ?</v>
      </c>
      <c r="E47" s="23" t="s">
        <v>155</v>
      </c>
      <c r="F47" s="29" t="s">
        <v>162</v>
      </c>
      <c r="G47" s="23"/>
      <c r="H47" s="23"/>
      <c r="I47" s="37"/>
    </row>
    <row r="48" spans="1:9" ht="32" x14ac:dyDescent="0.2">
      <c r="A48" s="107"/>
      <c r="B48" s="28" t="str">
        <f>Critères!B47</f>
        <v>RGAA</v>
      </c>
      <c r="C48" s="28" t="str">
        <f>Critères!C47</f>
        <v>7.3</v>
      </c>
      <c r="D48" s="23" t="str">
        <f>Critères!D47</f>
        <v>Chaque script est-il contrôlable par le clavier et par tout dispositif de pointage (hors cas particuliers) ?</v>
      </c>
      <c r="E48" s="23" t="s">
        <v>155</v>
      </c>
      <c r="F48" s="29" t="s">
        <v>162</v>
      </c>
      <c r="G48" s="23"/>
      <c r="H48" s="23"/>
    </row>
    <row r="49" spans="1:8" ht="32" x14ac:dyDescent="0.2">
      <c r="A49" s="107"/>
      <c r="B49" s="28" t="str">
        <f>Critères!B48</f>
        <v>RGAA</v>
      </c>
      <c r="C49" s="28" t="str">
        <f>Critères!C48</f>
        <v>7.4</v>
      </c>
      <c r="D49" s="23" t="str">
        <f>Critères!D48</f>
        <v>Pour chaque script qui initie un changement de contexte, l’utilisateur est-il averti ou en a-t-il le contrôle ?</v>
      </c>
      <c r="E49" s="23" t="s">
        <v>155</v>
      </c>
      <c r="F49" s="29" t="s">
        <v>162</v>
      </c>
      <c r="G49" s="23"/>
      <c r="H49" s="23"/>
    </row>
    <row r="50" spans="1:8" ht="32" x14ac:dyDescent="0.2">
      <c r="A50" s="108"/>
      <c r="B50" s="28" t="str">
        <f>Critères!B49</f>
        <v>RGAA</v>
      </c>
      <c r="C50" s="28" t="str">
        <f>Critères!C49</f>
        <v>7.5</v>
      </c>
      <c r="D50" s="23" t="str">
        <f>Critères!D49</f>
        <v>Dans chaque page web, les messages de statut sont-ils correctement restitués par les technologies d’assistance ?</v>
      </c>
      <c r="E50" s="23" t="s">
        <v>155</v>
      </c>
      <c r="F50" s="29" t="s">
        <v>162</v>
      </c>
      <c r="G50" s="23"/>
      <c r="H50" s="23"/>
    </row>
    <row r="51" spans="1:8" ht="17" x14ac:dyDescent="0.2">
      <c r="A51" s="106" t="str">
        <f>Critères!$A$50</f>
        <v>ÉLÉMENTS OBLIGATOIRES</v>
      </c>
      <c r="B51" s="28" t="str">
        <f>Critères!B50</f>
        <v>RGAA</v>
      </c>
      <c r="C51" s="28" t="str">
        <f>Critères!C50</f>
        <v>8.1</v>
      </c>
      <c r="D51" s="23" t="str">
        <f>Critères!D50</f>
        <v>Chaque page web est-elle définie par un type de document ?</v>
      </c>
      <c r="E51" s="23" t="s">
        <v>155</v>
      </c>
      <c r="F51" s="29" t="s">
        <v>162</v>
      </c>
      <c r="G51" s="23"/>
      <c r="H51" s="23"/>
    </row>
    <row r="52" spans="1:8" ht="32" x14ac:dyDescent="0.2">
      <c r="A52" s="107"/>
      <c r="B52" s="28" t="str">
        <f>Critères!B51</f>
        <v>RGAA</v>
      </c>
      <c r="C52" s="28" t="str">
        <f>Critères!C51</f>
        <v>8.2</v>
      </c>
      <c r="D52" s="23" t="str">
        <f>Critères!D51</f>
        <v>Pour chaque page web, le code source généré est-il valide selon le type de document spécifié (hors cas particuliers) ?</v>
      </c>
      <c r="E52" s="23" t="s">
        <v>155</v>
      </c>
      <c r="F52" s="29" t="s">
        <v>162</v>
      </c>
      <c r="G52" s="23"/>
      <c r="H52" s="23"/>
    </row>
    <row r="53" spans="1:8" ht="32" x14ac:dyDescent="0.2">
      <c r="A53" s="107"/>
      <c r="B53" s="28" t="str">
        <f>Critères!B52</f>
        <v>RGAA</v>
      </c>
      <c r="C53" s="28" t="str">
        <f>Critères!C52</f>
        <v>8.3</v>
      </c>
      <c r="D53" s="23" t="str">
        <f>Critères!D52</f>
        <v>Dans chaque page web, la langue par défaut est-elle présente ?</v>
      </c>
      <c r="E53" s="23" t="s">
        <v>155</v>
      </c>
      <c r="F53" s="29" t="s">
        <v>162</v>
      </c>
      <c r="G53" s="23"/>
      <c r="H53" s="23"/>
    </row>
    <row r="54" spans="1:8" ht="32" x14ac:dyDescent="0.2">
      <c r="A54" s="107"/>
      <c r="B54" s="28" t="str">
        <f>Critères!B53</f>
        <v>RGAA</v>
      </c>
      <c r="C54" s="28" t="str">
        <f>Critères!C53</f>
        <v>8.4</v>
      </c>
      <c r="D54" s="23" t="str">
        <f>Critères!D53</f>
        <v>Pour chaque page web ayant une langue par défaut, le code de langue est-il pertinent ?</v>
      </c>
      <c r="E54" s="23" t="s">
        <v>155</v>
      </c>
      <c r="F54" s="29" t="s">
        <v>162</v>
      </c>
      <c r="G54" s="23"/>
      <c r="H54" s="23"/>
    </row>
    <row r="55" spans="1:8" ht="17" x14ac:dyDescent="0.2">
      <c r="A55" s="107"/>
      <c r="B55" s="28" t="str">
        <f>Critères!B54</f>
        <v>RGAA</v>
      </c>
      <c r="C55" s="28" t="str">
        <f>Critères!C54</f>
        <v>8.5</v>
      </c>
      <c r="D55" s="23" t="str">
        <f>Critères!D54</f>
        <v>Chaque page web a-t-elle un titre de page ?</v>
      </c>
      <c r="E55" s="23" t="s">
        <v>155</v>
      </c>
      <c r="F55" s="29" t="s">
        <v>162</v>
      </c>
      <c r="G55" s="23"/>
      <c r="H55" s="23"/>
    </row>
    <row r="56" spans="1:8" ht="32" x14ac:dyDescent="0.2">
      <c r="A56" s="107"/>
      <c r="B56" s="28" t="str">
        <f>Critères!B55</f>
        <v>RGAA</v>
      </c>
      <c r="C56" s="28" t="str">
        <f>Critères!C55</f>
        <v>8.6</v>
      </c>
      <c r="D56" s="23" t="str">
        <f>Critères!D55</f>
        <v>Pour chaque page web ayant un titre de page, ce titre est-il pertinent ?</v>
      </c>
      <c r="E56" s="23" t="s">
        <v>155</v>
      </c>
      <c r="F56" s="29" t="s">
        <v>162</v>
      </c>
      <c r="G56" s="23"/>
      <c r="H56" s="23"/>
    </row>
    <row r="57" spans="1:8" ht="32" x14ac:dyDescent="0.2">
      <c r="A57" s="107"/>
      <c r="B57" s="28" t="str">
        <f>Critères!B56</f>
        <v>RGAA</v>
      </c>
      <c r="C57" s="28" t="str">
        <f>Critères!C56</f>
        <v>8.7</v>
      </c>
      <c r="D57" s="23" t="str">
        <f>Critères!D56</f>
        <v>Dans chaque page web, chaque changement de langue est-il indiqué dans le code source (hors cas particuliers) ?</v>
      </c>
      <c r="E57" s="23" t="s">
        <v>155</v>
      </c>
      <c r="F57" s="29" t="s">
        <v>162</v>
      </c>
      <c r="G57" s="23"/>
      <c r="H57" s="23"/>
    </row>
    <row r="58" spans="1:8" ht="32" x14ac:dyDescent="0.2">
      <c r="A58" s="107"/>
      <c r="B58" s="28" t="str">
        <f>Critères!B57</f>
        <v>RGAA</v>
      </c>
      <c r="C58" s="28" t="str">
        <f>Critères!C57</f>
        <v>8.8</v>
      </c>
      <c r="D58" s="23" t="str">
        <f>Critères!D57</f>
        <v>Dans chaque page web, le code de langue de chaque changement de langue est-il valide et pertinent ?</v>
      </c>
      <c r="E58" s="23" t="s">
        <v>155</v>
      </c>
      <c r="F58" s="29" t="s">
        <v>162</v>
      </c>
      <c r="G58" s="23"/>
      <c r="H58" s="23"/>
    </row>
    <row r="59" spans="1:8" ht="48" x14ac:dyDescent="0.2">
      <c r="A59" s="107"/>
      <c r="B59" s="28" t="str">
        <f>Critères!B58</f>
        <v>RGAA</v>
      </c>
      <c r="C59" s="28" t="str">
        <f>Critères!C58</f>
        <v>8.9</v>
      </c>
      <c r="D59" s="23" t="str">
        <f>Critères!D58</f>
        <v>Dans chaque page web, les balises ne doivent pas être utilisées uniquement à des fins de présentation. Cette règle est-elle respectée ?</v>
      </c>
      <c r="E59" s="23" t="s">
        <v>155</v>
      </c>
      <c r="F59" s="29" t="s">
        <v>162</v>
      </c>
      <c r="G59" s="23"/>
      <c r="H59" s="23"/>
    </row>
    <row r="60" spans="1:8" ht="32" x14ac:dyDescent="0.2">
      <c r="A60" s="108"/>
      <c r="B60" s="28" t="str">
        <f>Critères!B59</f>
        <v>RGAA</v>
      </c>
      <c r="C60" s="28" t="str">
        <f>Critères!C59</f>
        <v>8.10</v>
      </c>
      <c r="D60" s="23" t="str">
        <f>Critères!D59</f>
        <v>Dans chaque page web, les changements du sens de lecture sont-ils signalés ?</v>
      </c>
      <c r="E60" s="23" t="s">
        <v>155</v>
      </c>
      <c r="F60" s="29" t="s">
        <v>162</v>
      </c>
      <c r="G60" s="23"/>
      <c r="H60" s="23"/>
    </row>
    <row r="61" spans="1:8" ht="32" x14ac:dyDescent="0.2">
      <c r="A61" s="106" t="str">
        <f>Critères!$A$60</f>
        <v>STRUCTURATION</v>
      </c>
      <c r="B61" s="28" t="str">
        <f>Critères!B60</f>
        <v>RGAA</v>
      </c>
      <c r="C61" s="28" t="str">
        <f>Critères!C60</f>
        <v>9.1</v>
      </c>
      <c r="D61" s="23" t="str">
        <f>Critères!D60</f>
        <v>Dans chaque page web, l’information est-elle structurée par l’utilisation appropriée de titres ?</v>
      </c>
      <c r="E61" s="23" t="s">
        <v>155</v>
      </c>
      <c r="F61" s="29" t="s">
        <v>162</v>
      </c>
      <c r="G61" s="23"/>
      <c r="H61" s="23"/>
    </row>
    <row r="62" spans="1:8" ht="32" x14ac:dyDescent="0.2">
      <c r="A62" s="107"/>
      <c r="B62" s="28" t="str">
        <f>Critères!B61</f>
        <v>RGAA</v>
      </c>
      <c r="C62" s="28" t="str">
        <f>Critères!C61</f>
        <v>9.2</v>
      </c>
      <c r="D62" s="23" t="str">
        <f>Critères!D61</f>
        <v>Dans chaque page web, la structure du document est-elle cohérente (hors cas particuliers) ?</v>
      </c>
      <c r="E62" s="23" t="s">
        <v>155</v>
      </c>
      <c r="F62" s="29" t="s">
        <v>162</v>
      </c>
      <c r="G62" s="23"/>
      <c r="H62" s="23"/>
    </row>
    <row r="63" spans="1:8" ht="32" x14ac:dyDescent="0.2">
      <c r="A63" s="107"/>
      <c r="B63" s="28" t="str">
        <f>Critères!B62</f>
        <v>RGAA</v>
      </c>
      <c r="C63" s="28" t="str">
        <f>Critères!C62</f>
        <v>9.3</v>
      </c>
      <c r="D63" s="23" t="str">
        <f>Critères!D62</f>
        <v>Dans chaque page web, chaque liste est-elle correctement structurée ?</v>
      </c>
      <c r="E63" s="23" t="s">
        <v>155</v>
      </c>
      <c r="F63" s="29" t="s">
        <v>162</v>
      </c>
      <c r="G63" s="23"/>
      <c r="H63" s="23"/>
    </row>
    <row r="64" spans="1:8" ht="32" x14ac:dyDescent="0.2">
      <c r="A64" s="108"/>
      <c r="B64" s="28" t="str">
        <f>Critères!B63</f>
        <v>RGAA</v>
      </c>
      <c r="C64" s="28" t="str">
        <f>Critères!C63</f>
        <v>9.4</v>
      </c>
      <c r="D64" s="23" t="str">
        <f>Critères!D63</f>
        <v>Dans chaque page web, chaque citation est-elle correctement indiquée ?</v>
      </c>
      <c r="E64" s="23" t="s">
        <v>155</v>
      </c>
      <c r="F64" s="29" t="s">
        <v>162</v>
      </c>
      <c r="G64" s="23"/>
      <c r="H64" s="23"/>
    </row>
    <row r="65" spans="1:8" ht="32" x14ac:dyDescent="0.2">
      <c r="A65" s="106" t="str">
        <f>Critères!$A$64</f>
        <v>PRÉSENTATION</v>
      </c>
      <c r="B65" s="28" t="str">
        <f>Critères!B64</f>
        <v>RGAA</v>
      </c>
      <c r="C65" s="28" t="str">
        <f>Critères!C64</f>
        <v>10.1</v>
      </c>
      <c r="D65" s="23" t="str">
        <f>Critères!D64</f>
        <v>Dans le site web, des feuilles de styles sont-elles utilisées pour contrôler la présentation de l’information ?</v>
      </c>
      <c r="E65" s="23" t="s">
        <v>155</v>
      </c>
      <c r="F65" s="29" t="s">
        <v>162</v>
      </c>
      <c r="G65" s="23"/>
      <c r="H65" s="23"/>
    </row>
    <row r="66" spans="1:8" ht="48" x14ac:dyDescent="0.2">
      <c r="A66" s="107"/>
      <c r="B66" s="28" t="str">
        <f>Critères!B65</f>
        <v>RGAA</v>
      </c>
      <c r="C66" s="28" t="str">
        <f>Critères!C65</f>
        <v>10.2</v>
      </c>
      <c r="D66" s="23" t="str">
        <f>Critères!D65</f>
        <v>Dans chaque page web, le contenu visible porteur d’information reste-t-il présent lorsque les feuilles de styles sont désactivées ?</v>
      </c>
      <c r="E66" s="23" t="s">
        <v>155</v>
      </c>
      <c r="F66" s="29" t="s">
        <v>162</v>
      </c>
      <c r="G66" s="23"/>
      <c r="H66" s="23"/>
    </row>
    <row r="67" spans="1:8" ht="48" x14ac:dyDescent="0.2">
      <c r="A67" s="107"/>
      <c r="B67" s="28" t="str">
        <f>Critères!B66</f>
        <v>RGAA</v>
      </c>
      <c r="C67" s="28" t="str">
        <f>Critères!C66</f>
        <v>10.3</v>
      </c>
      <c r="D67" s="23" t="str">
        <f>Critères!D66</f>
        <v>Dans chaque page web, l’information reste-t-elle compréhensible lorsque les feuilles de styles sont désactivées ?</v>
      </c>
      <c r="E67" s="23" t="s">
        <v>155</v>
      </c>
      <c r="F67" s="29" t="s">
        <v>162</v>
      </c>
      <c r="G67" s="23"/>
      <c r="H67" s="23"/>
    </row>
    <row r="68" spans="1:8" ht="48" x14ac:dyDescent="0.2">
      <c r="A68" s="107"/>
      <c r="B68" s="28" t="str">
        <f>Critères!B67</f>
        <v>RGAA</v>
      </c>
      <c r="C68" s="28" t="str">
        <f>Critères!C67</f>
        <v>10.4</v>
      </c>
      <c r="D68" s="23" t="str">
        <f>Critères!D67</f>
        <v>Dans chaque page web, le texte reste-t-il lisible lorsque la taille des caractères est augmentée jusqu’à 200%, au moins (hors cas particuliers) ?</v>
      </c>
      <c r="E68" s="23" t="s">
        <v>155</v>
      </c>
      <c r="F68" s="29" t="s">
        <v>162</v>
      </c>
      <c r="G68" s="23"/>
      <c r="H68" s="23"/>
    </row>
    <row r="69" spans="1:8" ht="48" x14ac:dyDescent="0.2">
      <c r="A69" s="107"/>
      <c r="B69" s="28" t="str">
        <f>Critères!B68</f>
        <v>RGAA</v>
      </c>
      <c r="C69" s="28" t="str">
        <f>Critères!C68</f>
        <v>10.5</v>
      </c>
      <c r="D69" s="23" t="str">
        <f>Critères!D68</f>
        <v>Dans chaque page web, les déclarations CSS de couleurs de fond d’élément et de police sont-elles correctement utilisées ?</v>
      </c>
      <c r="E69" s="23" t="s">
        <v>155</v>
      </c>
      <c r="F69" s="29" t="s">
        <v>162</v>
      </c>
      <c r="G69" s="23"/>
      <c r="H69" s="23"/>
    </row>
    <row r="70" spans="1:8" ht="32" x14ac:dyDescent="0.2">
      <c r="A70" s="107"/>
      <c r="B70" s="28" t="str">
        <f>Critères!B69</f>
        <v>RGAA</v>
      </c>
      <c r="C70" s="28" t="str">
        <f>Critères!C69</f>
        <v>10.6</v>
      </c>
      <c r="D70" s="23" t="str">
        <f>Critères!D69</f>
        <v>Dans chaque page web, chaque lien dont la nature n’est pas évidente est-il visible par rapport au texte environnant ?</v>
      </c>
      <c r="E70" s="23" t="s">
        <v>155</v>
      </c>
      <c r="F70" s="29" t="s">
        <v>162</v>
      </c>
      <c r="G70" s="23"/>
      <c r="H70" s="23"/>
    </row>
    <row r="71" spans="1:8" ht="32" x14ac:dyDescent="0.2">
      <c r="A71" s="107"/>
      <c r="B71" s="28" t="str">
        <f>Critères!B70</f>
        <v>RGAA</v>
      </c>
      <c r="C71" s="28" t="str">
        <f>Critères!C70</f>
        <v>10.7</v>
      </c>
      <c r="D71" s="23" t="str">
        <f>Critères!D70</f>
        <v>Dans chaque page web, pour chaque élément recevant le focus, la prise de focus est-elle visible ?</v>
      </c>
      <c r="E71" s="23" t="s">
        <v>155</v>
      </c>
      <c r="F71" s="29" t="s">
        <v>162</v>
      </c>
      <c r="G71" s="23"/>
      <c r="H71" s="23"/>
    </row>
    <row r="72" spans="1:8" ht="32" x14ac:dyDescent="0.2">
      <c r="A72" s="107"/>
      <c r="B72" s="28" t="str">
        <f>Critères!B71</f>
        <v>RGAA</v>
      </c>
      <c r="C72" s="28" t="str">
        <f>Critères!C71</f>
        <v>10.8</v>
      </c>
      <c r="D72" s="23" t="str">
        <f>Critères!D71</f>
        <v>Pour chaque page web, les contenus cachés ont-ils vocation à être ignorés par les technologies d’assistance ?</v>
      </c>
      <c r="E72" s="23" t="s">
        <v>155</v>
      </c>
      <c r="F72" s="29" t="s">
        <v>162</v>
      </c>
      <c r="G72" s="23"/>
      <c r="H72" s="23"/>
    </row>
    <row r="73" spans="1:8" ht="48" x14ac:dyDescent="0.2">
      <c r="A73" s="107"/>
      <c r="B73" s="28" t="str">
        <f>Critères!B72</f>
        <v>RGAA</v>
      </c>
      <c r="C73" s="28" t="str">
        <f>Critères!C72</f>
        <v>10.9</v>
      </c>
      <c r="D73" s="23" t="str">
        <f>Critères!D72</f>
        <v>Dans chaque page web, l’information ne doit pas être donnée uniquement par la forme, taille ou position. Cette règle est-elle respectée ?</v>
      </c>
      <c r="E73" s="23" t="s">
        <v>155</v>
      </c>
      <c r="F73" s="29" t="s">
        <v>162</v>
      </c>
      <c r="G73" s="23"/>
      <c r="H73" s="23"/>
    </row>
    <row r="74" spans="1:8" ht="48" x14ac:dyDescent="0.2">
      <c r="A74" s="107"/>
      <c r="B74" s="28" t="str">
        <f>Critères!B73</f>
        <v>RGAA</v>
      </c>
      <c r="C74" s="28" t="str">
        <f>Critères!C73</f>
        <v>10.10</v>
      </c>
      <c r="D74" s="23" t="str">
        <f>Critères!D73</f>
        <v>Dans chaque page web, l’information ne doit pas être donnée par la forme, taille ou position uniquement. Cette règle est-elle implémentée de façon pertinente ?</v>
      </c>
      <c r="E74" s="23" t="s">
        <v>155</v>
      </c>
      <c r="F74" s="29" t="s">
        <v>162</v>
      </c>
      <c r="G74" s="23"/>
      <c r="H74" s="23"/>
    </row>
    <row r="75" spans="1:8" ht="96" x14ac:dyDescent="0.2">
      <c r="A75" s="107"/>
      <c r="B75" s="28" t="str">
        <f>Critères!B74</f>
        <v>RGAA</v>
      </c>
      <c r="C75" s="28" t="str">
        <f>Critères!C74</f>
        <v>10.11</v>
      </c>
      <c r="D75" s="23" t="str">
        <f>Critères!D74</f>
        <v>Pour chaque page web, les contenus peuvent-ils être présentés sans perte d’information ou de fonctionnalité et sans avoir recours soit à un défilement vertical pour une fenêtre ayant une hauteur de 256 px, soit à un défilement horizontal pour une fenêtre ayant une largeur de 320 px (hors cas particuliers) ?</v>
      </c>
      <c r="E75" s="23" t="s">
        <v>155</v>
      </c>
      <c r="F75" s="29" t="s">
        <v>162</v>
      </c>
      <c r="G75" s="23"/>
      <c r="H75" s="23"/>
    </row>
    <row r="76" spans="1:8" ht="64" x14ac:dyDescent="0.2">
      <c r="A76" s="107"/>
      <c r="B76" s="28" t="str">
        <f>Critères!B75</f>
        <v>RGAA</v>
      </c>
      <c r="C76" s="28" t="str">
        <f>Critères!C75</f>
        <v>10.12</v>
      </c>
      <c r="D76" s="23" t="str">
        <f>Critères!D75</f>
        <v>Dans chaque page web, les propriétés d’espacement du texte peuvent-elles être redéfinies par l’utilisateur sans perte de contenu ou de fonctionnalité (hors cas particuliers) ?</v>
      </c>
      <c r="E76" s="23" t="s">
        <v>155</v>
      </c>
      <c r="F76" s="29" t="s">
        <v>162</v>
      </c>
      <c r="G76" s="23"/>
      <c r="H76" s="23"/>
    </row>
    <row r="77" spans="1:8" ht="64" x14ac:dyDescent="0.2">
      <c r="A77" s="107"/>
      <c r="B77" s="28" t="str">
        <f>Critères!B76</f>
        <v>RGAA</v>
      </c>
      <c r="C77" s="28" t="str">
        <f>Critères!C76</f>
        <v>10.13</v>
      </c>
      <c r="D77" s="23" t="str">
        <f>Critères!D76</f>
        <v>Dans chaque page web, les contenus additionnels apparaissant à la prise de focus ou au survol d’un composant d’interface sont-ils contrôlables par l’utilisateur (hors cas particuliers) ?</v>
      </c>
      <c r="E77" s="23" t="s">
        <v>155</v>
      </c>
      <c r="F77" s="29" t="s">
        <v>162</v>
      </c>
      <c r="G77" s="23"/>
      <c r="H77" s="23"/>
    </row>
    <row r="78" spans="1:8" ht="48" x14ac:dyDescent="0.2">
      <c r="A78" s="108"/>
      <c r="B78" s="28" t="str">
        <f>Critères!B77</f>
        <v>RGAA</v>
      </c>
      <c r="C78" s="28" t="str">
        <f>Critères!C77</f>
        <v>10.14</v>
      </c>
      <c r="D78" s="23" t="str">
        <f>Critères!D77</f>
        <v>Dans chaque page web, les contenus additionnels apparaissant via les styles CSS uniquement peuvent-ils être rendus visibles au clavier et par tout dispositif de pointage ?</v>
      </c>
      <c r="E78" s="23" t="s">
        <v>155</v>
      </c>
      <c r="F78" s="29" t="s">
        <v>162</v>
      </c>
      <c r="G78" s="23"/>
      <c r="H78" s="23"/>
    </row>
    <row r="79" spans="1:8" ht="17" x14ac:dyDescent="0.2">
      <c r="A79" s="106" t="str">
        <f>Critères!$A$78</f>
        <v>FORMULAIRES</v>
      </c>
      <c r="B79" s="28" t="str">
        <f>Critères!B78</f>
        <v>RGAA</v>
      </c>
      <c r="C79" s="28" t="str">
        <f>Critères!C78</f>
        <v>11.1</v>
      </c>
      <c r="D79" s="23" t="str">
        <f>Critères!D78</f>
        <v>Chaque champ de formulaire a-t-il une étiquette ?</v>
      </c>
      <c r="E79" s="23" t="s">
        <v>155</v>
      </c>
      <c r="F79" s="29" t="s">
        <v>162</v>
      </c>
      <c r="G79" s="23"/>
      <c r="H79" s="23"/>
    </row>
    <row r="80" spans="1:8" ht="32" x14ac:dyDescent="0.2">
      <c r="A80" s="107"/>
      <c r="B80" s="28" t="str">
        <f>Critères!B79</f>
        <v>RGAA</v>
      </c>
      <c r="C80" s="28" t="str">
        <f>Critères!C79</f>
        <v>11.2</v>
      </c>
      <c r="D80" s="23" t="str">
        <f>Critères!D79</f>
        <v>Chaque étiquette associée à un champ de formulaire est-elle pertinente (hors cas particuliers) ?</v>
      </c>
      <c r="E80" s="23" t="s">
        <v>155</v>
      </c>
      <c r="F80" s="29" t="s">
        <v>162</v>
      </c>
      <c r="G80" s="23"/>
      <c r="H80" s="23"/>
    </row>
    <row r="81" spans="1:8" ht="64" x14ac:dyDescent="0.2">
      <c r="A81" s="107"/>
      <c r="B81" s="28" t="str">
        <f>Critères!B80</f>
        <v>RGAA</v>
      </c>
      <c r="C81" s="28" t="str">
        <f>Critères!C80</f>
        <v>11.3</v>
      </c>
      <c r="D81" s="23" t="str">
        <f>Critères!D80</f>
        <v>Dans chaque formulaire, chaque étiquette associée à un champ de formulaire ayant la même fonction et répétée plusieurs fois dans une même page ou dans un ensemble de pages est-elle cohérente ?</v>
      </c>
      <c r="E81" s="23" t="s">
        <v>155</v>
      </c>
      <c r="F81" s="29" t="s">
        <v>162</v>
      </c>
      <c r="G81" s="23"/>
      <c r="H81" s="23"/>
    </row>
    <row r="82" spans="1:8" ht="32" x14ac:dyDescent="0.2">
      <c r="A82" s="107"/>
      <c r="B82" s="28" t="str">
        <f>Critères!B81</f>
        <v>RGAA</v>
      </c>
      <c r="C82" s="28" t="str">
        <f>Critères!C81</f>
        <v>11.4</v>
      </c>
      <c r="D82" s="23" t="str">
        <f>Critères!D81</f>
        <v>Dans chaque formulaire, chaque étiquette de champ et son champ associé sont-ils accolés (hors cas particuliers) ?</v>
      </c>
      <c r="E82" s="23" t="s">
        <v>155</v>
      </c>
      <c r="F82" s="29" t="s">
        <v>162</v>
      </c>
      <c r="G82" s="23"/>
      <c r="H82" s="23"/>
    </row>
    <row r="83" spans="1:8" ht="32" x14ac:dyDescent="0.2">
      <c r="A83" s="107"/>
      <c r="B83" s="28" t="str">
        <f>Critères!B82</f>
        <v>RGAA</v>
      </c>
      <c r="C83" s="28" t="str">
        <f>Critères!C82</f>
        <v>11.5</v>
      </c>
      <c r="D83" s="23" t="str">
        <f>Critères!D82</f>
        <v>Dans chaque formulaire, les champs de même nature sont-ils regroupés, si nécessaire ?</v>
      </c>
      <c r="E83" s="23" t="s">
        <v>155</v>
      </c>
      <c r="F83" s="29" t="s">
        <v>162</v>
      </c>
      <c r="G83" s="23"/>
      <c r="H83" s="23"/>
    </row>
    <row r="84" spans="1:8" ht="32" x14ac:dyDescent="0.2">
      <c r="A84" s="107"/>
      <c r="B84" s="28" t="str">
        <f>Critères!B83</f>
        <v>RGAA</v>
      </c>
      <c r="C84" s="28" t="str">
        <f>Critères!C83</f>
        <v>11.6</v>
      </c>
      <c r="D84" s="23" t="str">
        <f>Critères!D83</f>
        <v>Dans chaque formulaire, chaque regroupement de champs de même nature a-t-il une légende ?</v>
      </c>
      <c r="E84" s="23" t="s">
        <v>155</v>
      </c>
      <c r="F84" s="29" t="s">
        <v>162</v>
      </c>
      <c r="G84" s="23"/>
      <c r="H84" s="23"/>
    </row>
    <row r="85" spans="1:8" ht="48" x14ac:dyDescent="0.2">
      <c r="A85" s="107"/>
      <c r="B85" s="28" t="str">
        <f>Critères!B84</f>
        <v>RGAA</v>
      </c>
      <c r="C85" s="28" t="str">
        <f>Critères!C84</f>
        <v>11.7</v>
      </c>
      <c r="D85" s="23" t="str">
        <f>Critères!D84</f>
        <v>Dans chaque formulaire, chaque légende associée à un regroupement de champs de même nature est-elle pertinente ?</v>
      </c>
      <c r="E85" s="23" t="s">
        <v>155</v>
      </c>
      <c r="F85" s="29" t="s">
        <v>162</v>
      </c>
      <c r="G85" s="23"/>
      <c r="H85" s="23"/>
    </row>
    <row r="86" spans="1:8" ht="32" x14ac:dyDescent="0.2">
      <c r="A86" s="107"/>
      <c r="B86" s="28" t="str">
        <f>Critères!B85</f>
        <v>RGAA</v>
      </c>
      <c r="C86" s="28" t="str">
        <f>Critères!C85</f>
        <v>11.8</v>
      </c>
      <c r="D86" s="23" t="str">
        <f>Critères!D85</f>
        <v>Dans chaque formulaire, les items de même nature d’une liste de choix sont-ils regroupés de manière pertinente ?</v>
      </c>
      <c r="E86" s="23" t="s">
        <v>155</v>
      </c>
      <c r="F86" s="29" t="s">
        <v>162</v>
      </c>
      <c r="G86" s="23"/>
      <c r="H86" s="23"/>
    </row>
    <row r="87" spans="1:8" ht="32" x14ac:dyDescent="0.2">
      <c r="A87" s="107"/>
      <c r="B87" s="28" t="str">
        <f>Critères!B86</f>
        <v>RGAA</v>
      </c>
      <c r="C87" s="28" t="str">
        <f>Critères!C86</f>
        <v>11.9</v>
      </c>
      <c r="D87" s="23" t="str">
        <f>Critères!D86</f>
        <v>Dans chaque formulaire, l’intitulé de chaque bouton est-il pertinent (hors cas particuliers) ?</v>
      </c>
      <c r="E87" s="23" t="s">
        <v>155</v>
      </c>
      <c r="F87" s="29" t="s">
        <v>162</v>
      </c>
      <c r="G87" s="23"/>
      <c r="H87" s="23"/>
    </row>
    <row r="88" spans="1:8" ht="32" x14ac:dyDescent="0.2">
      <c r="A88" s="107"/>
      <c r="B88" s="28" t="str">
        <f>Critères!B87</f>
        <v>RGAA</v>
      </c>
      <c r="C88" s="28" t="str">
        <f>Critères!C87</f>
        <v>11.10</v>
      </c>
      <c r="D88" s="23" t="str">
        <f>Critères!D87</f>
        <v>Dans chaque formulaire, le contrôle de saisie est-il utilisé de manière pertinente (hors cas particuliers) ?</v>
      </c>
      <c r="E88" s="23" t="s">
        <v>155</v>
      </c>
      <c r="F88" s="29" t="s">
        <v>162</v>
      </c>
      <c r="G88" s="23"/>
      <c r="H88" s="23"/>
    </row>
    <row r="89" spans="1:8" ht="48" x14ac:dyDescent="0.2">
      <c r="A89" s="107"/>
      <c r="B89" s="28" t="str">
        <f>Critères!B88</f>
        <v>RGAA</v>
      </c>
      <c r="C89" s="28" t="str">
        <f>Critères!C88</f>
        <v>11.11</v>
      </c>
      <c r="D89" s="23" t="str">
        <f>Critères!D88</f>
        <v>Dans chaque formulaire, le contrôle de saisie est-il accompagné, si nécessaire, de suggestions facilitant la correction des erreurs de saisie ?</v>
      </c>
      <c r="E89" s="23" t="s">
        <v>155</v>
      </c>
      <c r="F89" s="29" t="s">
        <v>162</v>
      </c>
      <c r="G89" s="23"/>
      <c r="H89" s="23"/>
    </row>
    <row r="90" spans="1:8" ht="80" x14ac:dyDescent="0.2">
      <c r="A90" s="107"/>
      <c r="B90" s="28" t="str">
        <f>Critères!B89</f>
        <v>RGAA</v>
      </c>
      <c r="C90" s="28" t="str">
        <f>Critères!C89</f>
        <v>11.12</v>
      </c>
      <c r="D90" s="23" t="str">
        <f>Critères!D89</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E90" s="23" t="s">
        <v>155</v>
      </c>
      <c r="F90" s="29" t="s">
        <v>162</v>
      </c>
      <c r="G90" s="23"/>
      <c r="H90" s="23"/>
    </row>
    <row r="91" spans="1:8" ht="48" x14ac:dyDescent="0.2">
      <c r="A91" s="108"/>
      <c r="B91" s="28" t="str">
        <f>Critères!B90</f>
        <v>RGAA</v>
      </c>
      <c r="C91" s="28" t="str">
        <f>Critères!C90</f>
        <v>11.13</v>
      </c>
      <c r="D91" s="23" t="str">
        <f>Critères!D90</f>
        <v>La finalité d’un champ de saisie peut-elle être déduite pour faciliter le remplissage automatique des champs avec les données de l’utilisateur ?</v>
      </c>
      <c r="E91" s="23" t="s">
        <v>155</v>
      </c>
      <c r="F91" s="29" t="s">
        <v>162</v>
      </c>
      <c r="G91" s="23"/>
      <c r="H91" s="23"/>
    </row>
    <row r="92" spans="1:8" ht="32" x14ac:dyDescent="0.2">
      <c r="A92" s="106" t="str">
        <f>Critères!$A$91</f>
        <v>NAVIGATION</v>
      </c>
      <c r="B92" s="28" t="str">
        <f>Critères!B91</f>
        <v>RGAA</v>
      </c>
      <c r="C92" s="28" t="str">
        <f>Critères!C91</f>
        <v>12.1</v>
      </c>
      <c r="D92" s="23" t="str">
        <f>Critères!D91</f>
        <v>Chaque ensemble de pages dispose-t-il de deux systèmes de navigation différents, au moins (hors cas particuliers) ?</v>
      </c>
      <c r="E92" s="23" t="s">
        <v>155</v>
      </c>
      <c r="F92" s="29" t="s">
        <v>162</v>
      </c>
      <c r="G92" s="23"/>
      <c r="H92" s="23"/>
    </row>
    <row r="93" spans="1:8" ht="48" x14ac:dyDescent="0.2">
      <c r="A93" s="107"/>
      <c r="B93" s="28" t="str">
        <f>Critères!B92</f>
        <v>RGAA</v>
      </c>
      <c r="C93" s="28" t="str">
        <f>Critères!C92</f>
        <v>12.2</v>
      </c>
      <c r="D93" s="23" t="str">
        <f>Critères!D92</f>
        <v>Dans chaque ensemble de pages, le menu et les barres de navigation sont-ils toujours à la même place (hors cas particuliers) ?</v>
      </c>
      <c r="E93" s="23" t="s">
        <v>155</v>
      </c>
      <c r="F93" s="29" t="s">
        <v>162</v>
      </c>
      <c r="G93" s="23"/>
      <c r="H93" s="23"/>
    </row>
    <row r="94" spans="1:8" ht="17" x14ac:dyDescent="0.2">
      <c r="A94" s="107"/>
      <c r="B94" s="28" t="str">
        <f>Critères!B93</f>
        <v>RGAA</v>
      </c>
      <c r="C94" s="28" t="str">
        <f>Critères!C93</f>
        <v>12.3</v>
      </c>
      <c r="D94" s="23" t="str">
        <f>Critères!D93</f>
        <v>La page « plan du site » est-elle pertinente ?</v>
      </c>
      <c r="E94" s="23" t="s">
        <v>155</v>
      </c>
      <c r="F94" s="29" t="s">
        <v>162</v>
      </c>
      <c r="G94" s="23"/>
      <c r="H94" s="23"/>
    </row>
    <row r="95" spans="1:8" ht="32" x14ac:dyDescent="0.2">
      <c r="A95" s="107"/>
      <c r="B95" s="28" t="str">
        <f>Critères!B94</f>
        <v>RGAA</v>
      </c>
      <c r="C95" s="28" t="str">
        <f>Critères!C94</f>
        <v>12.4</v>
      </c>
      <c r="D95" s="23" t="str">
        <f>Critères!D94</f>
        <v>Dans chaque ensemble de pages, la page « plan du site » est-elle atteignable de manière identique ?</v>
      </c>
      <c r="E95" s="23" t="s">
        <v>155</v>
      </c>
      <c r="F95" s="29" t="s">
        <v>162</v>
      </c>
      <c r="G95" s="23"/>
      <c r="H95" s="23"/>
    </row>
    <row r="96" spans="1:8" ht="32" x14ac:dyDescent="0.2">
      <c r="A96" s="107"/>
      <c r="B96" s="28" t="str">
        <f>Critères!B95</f>
        <v>RGAA</v>
      </c>
      <c r="C96" s="28" t="str">
        <f>Critères!C95</f>
        <v>12.5</v>
      </c>
      <c r="D96" s="23" t="str">
        <f>Critères!D95</f>
        <v>Dans chaque ensemble de pages, le moteur de recherche est-il atteignable de manière identique ?</v>
      </c>
      <c r="E96" s="23" t="s">
        <v>155</v>
      </c>
      <c r="F96" s="29" t="s">
        <v>162</v>
      </c>
      <c r="G96" s="23"/>
      <c r="H96" s="23"/>
    </row>
    <row r="97" spans="1:8" ht="80" x14ac:dyDescent="0.2">
      <c r="A97" s="107"/>
      <c r="B97" s="28" t="str">
        <f>Critères!B96</f>
        <v>RGAA</v>
      </c>
      <c r="C97" s="28" t="str">
        <f>Critères!C96</f>
        <v>12.6</v>
      </c>
      <c r="D97" s="23" t="str">
        <f>Critères!D96</f>
        <v>Les zones de regroupement de contenus présentes dans plusieurs pages web (zones d’en-tête, de navigation principale, de contenu principal, de pied de page et de moteur de recherche) peuvent-elles être atteintes ou évitées ?</v>
      </c>
      <c r="E97" s="23" t="s">
        <v>155</v>
      </c>
      <c r="F97" s="29" t="s">
        <v>162</v>
      </c>
      <c r="G97" s="23"/>
      <c r="H97" s="23"/>
    </row>
    <row r="98" spans="1:8" ht="48" x14ac:dyDescent="0.2">
      <c r="A98" s="107"/>
      <c r="B98" s="28" t="str">
        <f>Critères!B97</f>
        <v>RGAA</v>
      </c>
      <c r="C98" s="28" t="str">
        <f>Critères!C97</f>
        <v>12.7</v>
      </c>
      <c r="D98" s="23" t="str">
        <f>Critères!D97</f>
        <v>Dans chaque page web, un lien d’évitement ou d’accès rapide à la zone de contenu principal est-il présent (hors cas particuliers) ?</v>
      </c>
      <c r="E98" s="23" t="s">
        <v>155</v>
      </c>
      <c r="F98" s="29" t="s">
        <v>162</v>
      </c>
      <c r="G98" s="23"/>
      <c r="H98" s="23"/>
    </row>
    <row r="99" spans="1:8" ht="32" x14ac:dyDescent="0.2">
      <c r="A99" s="107"/>
      <c r="B99" s="28" t="str">
        <f>Critères!B98</f>
        <v>RGAA</v>
      </c>
      <c r="C99" s="28" t="str">
        <f>Critères!C98</f>
        <v>12.8</v>
      </c>
      <c r="D99" s="23" t="str">
        <f>Critères!D98</f>
        <v>Dans chaque page web, l’ordre de tabulation est-il cohérent ?</v>
      </c>
      <c r="E99" s="23" t="s">
        <v>155</v>
      </c>
      <c r="F99" s="29" t="s">
        <v>162</v>
      </c>
      <c r="G99" s="23"/>
      <c r="H99" s="23"/>
    </row>
    <row r="100" spans="1:8" ht="32" x14ac:dyDescent="0.2">
      <c r="A100" s="107"/>
      <c r="B100" s="28" t="str">
        <f>Critères!B99</f>
        <v>RGAA</v>
      </c>
      <c r="C100" s="28" t="str">
        <f>Critères!C99</f>
        <v>12.9</v>
      </c>
      <c r="D100" s="23" t="str">
        <f>Critères!D99</f>
        <v>Dans chaque page web, la navigation ne doit pas contenir de piège au clavier. Cette règle est-elle respectée ?</v>
      </c>
      <c r="E100" s="23" t="s">
        <v>155</v>
      </c>
      <c r="F100" s="29" t="s">
        <v>162</v>
      </c>
      <c r="G100" s="23"/>
      <c r="H100" s="23"/>
    </row>
    <row r="101" spans="1:8" ht="64" x14ac:dyDescent="0.2">
      <c r="A101" s="107"/>
      <c r="B101" s="28" t="str">
        <f>Critères!B100</f>
        <v>RGAA</v>
      </c>
      <c r="C101" s="28" t="str">
        <f>Critères!C100</f>
        <v>12.10</v>
      </c>
      <c r="D101" s="23" t="str">
        <f>Critères!D100</f>
        <v>Dans chaque page web, les raccourcis clavier n’utilisant qu’une seule touche (lettre minuscule ou majuscule, ponctuation, chiffre ou symbole) sont-ils contrôlables par l’utilisateur ?</v>
      </c>
      <c r="E101" s="23" t="s">
        <v>155</v>
      </c>
      <c r="F101" s="29" t="s">
        <v>162</v>
      </c>
      <c r="G101" s="23"/>
      <c r="H101" s="23"/>
    </row>
    <row r="102" spans="1:8" ht="64" x14ac:dyDescent="0.2">
      <c r="A102" s="108"/>
      <c r="B102" s="28" t="str">
        <f>Critères!B101</f>
        <v>RGAA</v>
      </c>
      <c r="C102" s="28" t="str">
        <f>Critères!C101</f>
        <v>12.11</v>
      </c>
      <c r="D102" s="23" t="str">
        <f>Critères!D101</f>
        <v>Dans chaque page web, les contenus additionnels apparaissant au survol, à la prise de focus ou à l’activation d’un composant d’interface sont-ils si nécessaire atteignables au clavier ?</v>
      </c>
      <c r="E102" s="23" t="s">
        <v>155</v>
      </c>
      <c r="F102" s="29" t="s">
        <v>162</v>
      </c>
      <c r="G102" s="23"/>
      <c r="H102" s="23"/>
    </row>
    <row r="103" spans="1:8" ht="48" x14ac:dyDescent="0.2">
      <c r="A103" s="106" t="str">
        <f>Critères!$A$102</f>
        <v>CONSULTATION</v>
      </c>
      <c r="B103" s="28" t="str">
        <f>Critères!B102</f>
        <v>RGAA</v>
      </c>
      <c r="C103" s="28" t="str">
        <f>Critères!C102</f>
        <v>13.1</v>
      </c>
      <c r="D103" s="23" t="str">
        <f>Critères!D102</f>
        <v>Pour chaque page web, l’utilisateur a-t-il le contrôle de chaque limite de temps modifiant le contenu (hors cas particuliers) ?</v>
      </c>
      <c r="E103" s="23" t="s">
        <v>155</v>
      </c>
      <c r="F103" s="29" t="s">
        <v>162</v>
      </c>
      <c r="G103" s="23"/>
      <c r="H103" s="23"/>
    </row>
    <row r="104" spans="1:8" ht="48" x14ac:dyDescent="0.2">
      <c r="A104" s="107"/>
      <c r="B104" s="28" t="str">
        <f>Critères!B103</f>
        <v>RGAA</v>
      </c>
      <c r="C104" s="28" t="str">
        <f>Critères!C103</f>
        <v>13.2</v>
      </c>
      <c r="D104" s="23" t="str">
        <f>Critères!D103</f>
        <v>Dans chaque page web, l’ouverture d’une nouvelle fenêtre ne doit pas être déclenchée sans action de l’utilisateur. Cette règle est-elle respectée ?</v>
      </c>
      <c r="E104" s="23" t="s">
        <v>155</v>
      </c>
      <c r="F104" s="29" t="s">
        <v>162</v>
      </c>
      <c r="G104" s="23"/>
      <c r="H104" s="23"/>
    </row>
    <row r="105" spans="1:8" ht="48" x14ac:dyDescent="0.2">
      <c r="A105" s="107"/>
      <c r="B105" s="28" t="str">
        <f>Critères!B104</f>
        <v>RGAA</v>
      </c>
      <c r="C105" s="28" t="str">
        <f>Critères!C104</f>
        <v>13.3</v>
      </c>
      <c r="D105" s="23" t="str">
        <f>Critères!D104</f>
        <v>Dans chaque page web, chaque document bureautique en téléchargement possède-t-il, si nécessaire, une version accessible (hors cas particuliers) ?</v>
      </c>
      <c r="E105" s="23" t="s">
        <v>155</v>
      </c>
      <c r="F105" s="29" t="s">
        <v>162</v>
      </c>
      <c r="G105" s="23"/>
      <c r="H105" s="23"/>
    </row>
    <row r="106" spans="1:8" ht="32" x14ac:dyDescent="0.2">
      <c r="A106" s="107"/>
      <c r="B106" s="28" t="str">
        <f>Critères!B105</f>
        <v>RGAA</v>
      </c>
      <c r="C106" s="28" t="str">
        <f>Critères!C105</f>
        <v>13.4</v>
      </c>
      <c r="D106" s="23" t="str">
        <f>Critères!D105</f>
        <v>Pour chaque document bureautique ayant une version accessible, cette version offre-t-elle la même information ?</v>
      </c>
      <c r="E106" s="23" t="s">
        <v>155</v>
      </c>
      <c r="F106" s="29" t="s">
        <v>162</v>
      </c>
      <c r="G106" s="23"/>
      <c r="H106" s="23"/>
    </row>
    <row r="107" spans="1:8" ht="32" x14ac:dyDescent="0.2">
      <c r="A107" s="107"/>
      <c r="B107" s="28" t="str">
        <f>Critères!B106</f>
        <v>RGAA</v>
      </c>
      <c r="C107" s="28" t="str">
        <f>Critères!C106</f>
        <v>13.5</v>
      </c>
      <c r="D107" s="23" t="str">
        <f>Critères!D106</f>
        <v>Dans chaque page web, chaque contenu cryptique (art ASCII, émoticon, syntaxe cryptique) a-t-il une alternative ?</v>
      </c>
      <c r="E107" s="23" t="s">
        <v>155</v>
      </c>
      <c r="F107" s="29" t="s">
        <v>162</v>
      </c>
      <c r="G107" s="23"/>
      <c r="H107" s="23"/>
    </row>
    <row r="108" spans="1:8" ht="48" x14ac:dyDescent="0.2">
      <c r="A108" s="107"/>
      <c r="B108" s="28" t="str">
        <f>Critères!B107</f>
        <v>RGAA</v>
      </c>
      <c r="C108" s="28" t="str">
        <f>Critères!C107</f>
        <v>13.6</v>
      </c>
      <c r="D108" s="23" t="str">
        <f>Critères!D107</f>
        <v>Dans chaque page web, pour chaque contenu cryptique (art ASCII, émoticon, syntaxe cryptique) ayant une alternative, cette alternative est-elle pertinente ?</v>
      </c>
      <c r="E108" s="23" t="s">
        <v>155</v>
      </c>
      <c r="F108" s="29" t="s">
        <v>162</v>
      </c>
      <c r="G108" s="23"/>
      <c r="H108" s="23"/>
    </row>
    <row r="109" spans="1:8" ht="48" x14ac:dyDescent="0.2">
      <c r="A109" s="107"/>
      <c r="B109" s="28" t="str">
        <f>Critères!B108</f>
        <v>RGAA</v>
      </c>
      <c r="C109" s="28" t="str">
        <f>Critères!C108</f>
        <v>13.7</v>
      </c>
      <c r="D109" s="23" t="str">
        <f>Critères!D108</f>
        <v>Dans chaque page web, les changements brusques de luminosité ou les effets de flash sont-ils correctement utilisés ?</v>
      </c>
      <c r="E109" s="23" t="s">
        <v>155</v>
      </c>
      <c r="F109" s="29" t="s">
        <v>162</v>
      </c>
      <c r="G109" s="23"/>
      <c r="H109" s="23"/>
    </row>
    <row r="110" spans="1:8" ht="32" x14ac:dyDescent="0.2">
      <c r="A110" s="107"/>
      <c r="B110" s="28" t="str">
        <f>Critères!B109</f>
        <v>RGAA</v>
      </c>
      <c r="C110" s="28" t="str">
        <f>Critères!C109</f>
        <v>13.8</v>
      </c>
      <c r="D110" s="23" t="str">
        <f>Critères!D109</f>
        <v>Dans chaque page web, chaque contenu en mouvement ou clignotant est-il contrôlable par l’utilisateur ?</v>
      </c>
      <c r="E110" s="23" t="s">
        <v>155</v>
      </c>
      <c r="F110" s="29" t="s">
        <v>162</v>
      </c>
    </row>
    <row r="111" spans="1:8" ht="48" x14ac:dyDescent="0.2">
      <c r="A111" s="107"/>
      <c r="B111" s="28" t="str">
        <f>Critères!B110</f>
        <v>RGAA</v>
      </c>
      <c r="C111" s="28" t="str">
        <f>Critères!C110</f>
        <v>13.9</v>
      </c>
      <c r="D111" s="23" t="str">
        <f>Critères!D110</f>
        <v>Dans chaque page web, le contenu proposé est-il consultable quelle que soit l’orientation de l’écran (portait ou paysage) (hors cas particuliers) ?</v>
      </c>
      <c r="E111" s="23" t="s">
        <v>155</v>
      </c>
      <c r="F111" s="29" t="s">
        <v>162</v>
      </c>
    </row>
    <row r="112" spans="1:8" ht="64" x14ac:dyDescent="0.2">
      <c r="A112" s="107"/>
      <c r="B112" s="28" t="str">
        <f>Critères!B111</f>
        <v>RGAA</v>
      </c>
      <c r="C112" s="28" t="str">
        <f>Critères!C111</f>
        <v>13.10</v>
      </c>
      <c r="D112" s="23" t="str">
        <f>Critères!D111</f>
        <v>Dans chaque page web, les fonctionnalités utilisables ou disponibles au moyen d’un geste complexe peuvent-elles être également disponibles au moyen d’un geste simple (hors cas particuliers) ?</v>
      </c>
      <c r="E112" s="23" t="s">
        <v>155</v>
      </c>
      <c r="F112" s="29" t="s">
        <v>162</v>
      </c>
    </row>
    <row r="113" spans="1:6" ht="64" x14ac:dyDescent="0.2">
      <c r="A113" s="107"/>
      <c r="B113" s="28" t="str">
        <f>Critères!B112</f>
        <v>RGAA</v>
      </c>
      <c r="C113" s="28" t="str">
        <f>Critères!C112</f>
        <v>13.11</v>
      </c>
      <c r="D113" s="23" t="str">
        <f>Critères!D112</f>
        <v>Dans chaque page web, les actions déclenchées au moyen d’un dispositif de pointage sur un point unique de l’écran peuvent-elles faire l’objet d’une annulation (hors cas particuliers) ?</v>
      </c>
      <c r="E113" s="23" t="s">
        <v>155</v>
      </c>
      <c r="F113" s="29" t="s">
        <v>162</v>
      </c>
    </row>
    <row r="114" spans="1:6" ht="64" x14ac:dyDescent="0.2">
      <c r="A114" s="107"/>
      <c r="B114" s="28" t="str">
        <f>Critères!B113</f>
        <v>RGAA</v>
      </c>
      <c r="C114" s="28" t="str">
        <f>Critères!C113</f>
        <v>13.12</v>
      </c>
      <c r="D114" s="23" t="str">
        <f>Critères!D113</f>
        <v>Dans chaque page web, les fonctionnalités qui impliquent un mouvement de l’appareil ou vers l’appareil peuvent-elles être satisfaites de manière alternative (hors cas particuliers) ?</v>
      </c>
      <c r="E114" s="23" t="s">
        <v>155</v>
      </c>
      <c r="F114" s="29" t="s">
        <v>162</v>
      </c>
    </row>
    <row r="115" spans="1:6" ht="64" x14ac:dyDescent="0.2">
      <c r="A115" s="107"/>
      <c r="B115" s="28" t="str">
        <f>Critères!B114</f>
        <v>-</v>
      </c>
      <c r="C115" s="28" t="str">
        <f>Critères!C114</f>
        <v>13.13</v>
      </c>
      <c r="D115" s="23" t="str">
        <f>Critères!D114</f>
        <v>Pour chaque fonctionnalité de conversion d’un document, les informations relatives à l’accessibilité disponibles dans le document source sont-elles conservées dans le document de destination (hors cas particuliers) ?</v>
      </c>
      <c r="E115" s="23" t="s">
        <v>155</v>
      </c>
      <c r="F115" s="29" t="s">
        <v>162</v>
      </c>
    </row>
    <row r="116" spans="1:6" ht="48" x14ac:dyDescent="0.2">
      <c r="A116" s="108"/>
      <c r="B116" s="28" t="str">
        <f>Critères!B115</f>
        <v>-</v>
      </c>
      <c r="C116" s="28" t="str">
        <f>Critères!C115</f>
        <v>13.14</v>
      </c>
      <c r="D116" s="23" t="str">
        <f>Critères!D115</f>
        <v>Chaque fonctionnalité d’identification ou de contrôle qui repose sur l’utilisation de caractéristiques biologiques de l’utilisateur dispose-t-elle d’une méthode alternative ?</v>
      </c>
      <c r="E116" s="23" t="s">
        <v>155</v>
      </c>
      <c r="F116" s="29" t="s">
        <v>162</v>
      </c>
    </row>
    <row r="117" spans="1:6" ht="64" x14ac:dyDescent="0.2">
      <c r="A117" s="106" t="str">
        <f>Critères!$A$116</f>
        <v xml:space="preserve">DOCUMENTATION ET FONCTIONNALITÉS D’ACCESSIBILITÉ </v>
      </c>
      <c r="B117" s="28" t="str">
        <f>Critères!B116</f>
        <v>-</v>
      </c>
      <c r="C117" s="28" t="str">
        <f>Critères!C116</f>
        <v>14.1</v>
      </c>
      <c r="D117" s="23" t="str">
        <f>Critères!D116</f>
        <v>La documentation du site web décrit-elle les fonctionnalités d’accessibilité disponibles et les informations relatives à la compatibilité avec l’accessibilité ?</v>
      </c>
      <c r="E117" s="23" t="s">
        <v>155</v>
      </c>
      <c r="F117" s="29" t="s">
        <v>162</v>
      </c>
    </row>
    <row r="118" spans="1:6" ht="80" x14ac:dyDescent="0.2">
      <c r="A118" s="107"/>
      <c r="B118" s="28" t="str">
        <f>Critères!B117</f>
        <v>-</v>
      </c>
      <c r="C118" s="28" t="str">
        <f>Critères!C117</f>
        <v>14.2</v>
      </c>
      <c r="D118" s="23" t="str">
        <f>Critères!D117</f>
        <v>Pour chaque fonctionnalité d’accessibilité décrite dans la documentation, le mécanisme qui permet de l’activer répond aux besoins d’accessibilité des utilisateurs concernés. Cette règle est-elle respectée (hors cas particuliers) ?</v>
      </c>
      <c r="E118" s="23" t="s">
        <v>155</v>
      </c>
      <c r="F118" s="29" t="s">
        <v>162</v>
      </c>
    </row>
    <row r="119" spans="1:6" ht="17" x14ac:dyDescent="0.2">
      <c r="A119" s="108"/>
      <c r="B119" s="28" t="str">
        <f>Critères!B118</f>
        <v>-</v>
      </c>
      <c r="C119" s="28" t="str">
        <f>Critères!C118</f>
        <v>14.3</v>
      </c>
      <c r="D119" s="23" t="str">
        <f>Critères!D118</f>
        <v>La documentation du site web est-elle accessible ?</v>
      </c>
      <c r="E119" s="23" t="s">
        <v>155</v>
      </c>
      <c r="F119" s="29" t="s">
        <v>162</v>
      </c>
    </row>
    <row r="120" spans="1:6" ht="48" x14ac:dyDescent="0.2">
      <c r="A120" s="106" t="str">
        <f>Critères!$A$119</f>
        <v>OUTILS D’ÉDITION</v>
      </c>
      <c r="B120" s="28" t="str">
        <f>Critères!B119</f>
        <v>-</v>
      </c>
      <c r="C120" s="28" t="str">
        <f>Critères!C119</f>
        <v>15.1</v>
      </c>
      <c r="D120" s="23" t="str">
        <f>Critères!D119</f>
        <v>Chaque outil d’édition permet-il de définir les informations d’accessibilité nécessaires pour créer un contenu conforme aux règles d’accessibilité numérique ?</v>
      </c>
      <c r="E120" s="23" t="s">
        <v>155</v>
      </c>
      <c r="F120" s="29" t="s">
        <v>162</v>
      </c>
    </row>
    <row r="121" spans="1:6" ht="48" x14ac:dyDescent="0.2">
      <c r="A121" s="107"/>
      <c r="B121" s="28" t="str">
        <f>Critères!B120</f>
        <v>-</v>
      </c>
      <c r="C121" s="28" t="str">
        <f>Critères!C120</f>
        <v>15.2</v>
      </c>
      <c r="D121" s="23" t="str">
        <f>Critères!D120</f>
        <v>Chaque outil d’édition met-il à disposition des aides à la création de contenus conformes aux règles d’accessibilité numérique ?</v>
      </c>
      <c r="E121" s="23" t="s">
        <v>155</v>
      </c>
      <c r="F121" s="29" t="s">
        <v>162</v>
      </c>
    </row>
    <row r="122" spans="1:6" ht="48" x14ac:dyDescent="0.2">
      <c r="A122" s="107"/>
      <c r="B122" s="28" t="str">
        <f>Critères!B121</f>
        <v>-</v>
      </c>
      <c r="C122" s="28" t="str">
        <f>Critères!C121</f>
        <v>15.3</v>
      </c>
      <c r="D122" s="23" t="str">
        <f>Critères!D121</f>
        <v>Le contenu généré par chaque transformation des contenus est-il conforme aux règles d’accessibilité numérique (hors cas particuliers) ?</v>
      </c>
      <c r="E122" s="23" t="s">
        <v>155</v>
      </c>
      <c r="F122" s="29" t="s">
        <v>162</v>
      </c>
    </row>
    <row r="123" spans="1:6" ht="48" x14ac:dyDescent="0.2">
      <c r="A123" s="107"/>
      <c r="B123" s="28" t="str">
        <f>Critères!B122</f>
        <v>-</v>
      </c>
      <c r="C123" s="28" t="str">
        <f>Critères!C122</f>
        <v>15.4</v>
      </c>
      <c r="D123" s="23" t="str">
        <f>Critères!D122</f>
        <v>Pour chaque erreur d’accessibilité relevée par un test d’accessibilité automatique ou semi-automatique, l’ outil d’édition fournit-il des suggestions de réparation ?</v>
      </c>
      <c r="E123" s="23" t="s">
        <v>155</v>
      </c>
      <c r="F123" s="29" t="s">
        <v>162</v>
      </c>
    </row>
    <row r="124" spans="1:6" ht="48" x14ac:dyDescent="0.2">
      <c r="A124" s="107"/>
      <c r="B124" s="28" t="str">
        <f>Critères!B123</f>
        <v>-</v>
      </c>
      <c r="C124" s="28" t="str">
        <f>Critères!C123</f>
        <v>15.5</v>
      </c>
      <c r="D124" s="23" t="str">
        <f>Critères!D123</f>
        <v>Pour chaque ensemble de gabarits, un gabarit au moins permet de répondre aux règles d’accessibilité numérique. Cette règle est-elle respectée ?</v>
      </c>
      <c r="E124" s="23" t="s">
        <v>155</v>
      </c>
      <c r="F124" s="29" t="s">
        <v>162</v>
      </c>
    </row>
    <row r="125" spans="1:6" ht="32" x14ac:dyDescent="0.2">
      <c r="A125" s="108"/>
      <c r="B125" s="28" t="str">
        <f>Critères!B124</f>
        <v>-</v>
      </c>
      <c r="C125" s="28" t="str">
        <f>Critères!C124</f>
        <v>15.6</v>
      </c>
      <c r="D125" s="23" t="str">
        <f>Critères!D124</f>
        <v>Chaque gabarit qui permet de répondre aux règles d’accessibilité numérique est-il clairement identifiable ?</v>
      </c>
      <c r="E125" s="23" t="s">
        <v>155</v>
      </c>
      <c r="F125" s="29" t="s">
        <v>162</v>
      </c>
    </row>
    <row r="126" spans="1:6" ht="64" x14ac:dyDescent="0.2">
      <c r="A126" s="106" t="str">
        <f>Critères!$A$125</f>
        <v>SERVICES D’ASSISTANCE</v>
      </c>
      <c r="B126" s="28" t="str">
        <f>Critères!B125</f>
        <v>-</v>
      </c>
      <c r="C126" s="28" t="str">
        <f>Critères!C125</f>
        <v>16.1</v>
      </c>
      <c r="D126" s="23" t="str">
        <f>Critères!D125</f>
        <v>Chaque service d’assistance fournit-il des informations relatives aux fonctionnalités d’accessibilité et à la compatibilité avec l’accessibilité, décrites dans la documentation du site web ?</v>
      </c>
      <c r="E126" s="23" t="s">
        <v>155</v>
      </c>
      <c r="F126" s="29" t="s">
        <v>162</v>
      </c>
    </row>
    <row r="127" spans="1:6" ht="64" x14ac:dyDescent="0.2">
      <c r="A127" s="107"/>
      <c r="B127" s="28" t="str">
        <f>Critères!B126</f>
        <v>-</v>
      </c>
      <c r="C127" s="28" t="str">
        <f>Critères!C126</f>
        <v>16.2</v>
      </c>
      <c r="D127" s="23" t="str">
        <f>Critères!D126</f>
        <v>Le service d’assistance répond aux besoins de communication des personnes handicapées directement ou par l’intermédiaire d’un service de relais. Cette règle est-elle respectée ?</v>
      </c>
      <c r="E127" s="23" t="s">
        <v>155</v>
      </c>
      <c r="F127" s="29" t="s">
        <v>162</v>
      </c>
    </row>
    <row r="128" spans="1:6" ht="32" x14ac:dyDescent="0.2">
      <c r="A128" s="108"/>
      <c r="B128" s="28" t="str">
        <f>Critères!B127</f>
        <v>-</v>
      </c>
      <c r="C128" s="28" t="str">
        <f>Critères!C127</f>
        <v>16.3</v>
      </c>
      <c r="D128" s="23" t="str">
        <f>Critères!D127</f>
        <v>La documentation fournie par le service d’assistance est-elle accessible ?</v>
      </c>
      <c r="E128" s="23" t="s">
        <v>155</v>
      </c>
      <c r="F128" s="29" t="s">
        <v>162</v>
      </c>
    </row>
    <row r="129" spans="1:6" ht="80" x14ac:dyDescent="0.2">
      <c r="A129" s="115" t="str">
        <f>Critères!$A$128</f>
        <v>COMMUNICATION EN TEMPS RÉEL</v>
      </c>
      <c r="B129" s="28" t="str">
        <f>Critères!B128</f>
        <v>-</v>
      </c>
      <c r="C129" s="28" t="str">
        <f>Critères!C128</f>
        <v>17.1</v>
      </c>
      <c r="D129" s="23" t="str">
        <f>Critères!D128</f>
        <v>Pour chaque application web de communication orale bidirectionnelle, l’application est-elle capable d’encoder et de décoder cette communication avec une gamme de fréquences dont la limite supérieure est de 7 000 Hz au moins ?</v>
      </c>
      <c r="E129" s="23" t="s">
        <v>155</v>
      </c>
      <c r="F129" s="29" t="s">
        <v>162</v>
      </c>
    </row>
    <row r="130" spans="1:6" ht="48" x14ac:dyDescent="0.2">
      <c r="A130" s="107"/>
      <c r="B130" s="28" t="str">
        <f>Critères!B129</f>
        <v>-</v>
      </c>
      <c r="C130" s="28" t="str">
        <f>Critères!C129</f>
        <v>17.2</v>
      </c>
      <c r="D130" s="23" t="str">
        <f>Critères!D129</f>
        <v>Chaque application web qui permet une communication orale bidirectionnelle dispose-t-elle d’une fonctionnalité de communication écrite en temps réel ?</v>
      </c>
      <c r="E130" s="23" t="s">
        <v>155</v>
      </c>
      <c r="F130" s="29" t="s">
        <v>162</v>
      </c>
    </row>
    <row r="131" spans="1:6" ht="48" x14ac:dyDescent="0.2">
      <c r="A131" s="107"/>
      <c r="B131" s="28" t="str">
        <f>Critères!B130</f>
        <v>-</v>
      </c>
      <c r="C131" s="28" t="str">
        <f>Critères!C130</f>
        <v>17.3</v>
      </c>
      <c r="D131" s="23" t="str">
        <f>Critères!D130</f>
        <v>Pour chaque application web qui permet une communication orale bidirectionnelle et écrite en temps réel, les deux modes sont-ils utilisables simultanément ?</v>
      </c>
      <c r="E131" s="23" t="s">
        <v>155</v>
      </c>
      <c r="F131" s="29" t="s">
        <v>162</v>
      </c>
    </row>
    <row r="132" spans="1:6" ht="48" x14ac:dyDescent="0.2">
      <c r="A132" s="107"/>
      <c r="B132" s="28" t="str">
        <f>Critères!B131</f>
        <v>-</v>
      </c>
      <c r="C132" s="28" t="str">
        <f>Critères!C131</f>
        <v>17.4</v>
      </c>
      <c r="D132" s="23" t="str">
        <f>Critères!D131</f>
        <v>Pour chaque fonctionnalité de communication écrite en temps réel, les messages peuvent-ils être identifiés (hors cas particuliers) ?</v>
      </c>
      <c r="E132" s="23" t="s">
        <v>155</v>
      </c>
      <c r="F132" s="29" t="s">
        <v>162</v>
      </c>
    </row>
    <row r="133" spans="1:6" ht="48" x14ac:dyDescent="0.2">
      <c r="A133" s="107"/>
      <c r="B133" s="28" t="str">
        <f>Critères!B132</f>
        <v>-</v>
      </c>
      <c r="C133" s="28" t="str">
        <f>Critères!C132</f>
        <v>17.5</v>
      </c>
      <c r="D133" s="23" t="str">
        <f>Critères!D132</f>
        <v>Pour chaque application web de communication orale bidirectionnelle, un indicateur visuel de l’activité orale est-il présent ?</v>
      </c>
      <c r="E133" s="23" t="s">
        <v>155</v>
      </c>
      <c r="F133" s="29" t="s">
        <v>162</v>
      </c>
    </row>
    <row r="134" spans="1:6" ht="64" x14ac:dyDescent="0.2">
      <c r="A134" s="107"/>
      <c r="B134" s="28" t="str">
        <f>Critères!B133</f>
        <v>-</v>
      </c>
      <c r="C134" s="28" t="str">
        <f>Critères!C133</f>
        <v>17.6</v>
      </c>
      <c r="D134" s="23" t="str">
        <f>Critères!D133</f>
        <v>Chaque application web de communication écrite en temps réel qui peut interagir avec d’autres applications de communication écrite en temps réel respecte-t-elle les règles d’interopérabilité en vigueur ?</v>
      </c>
      <c r="E134" s="23" t="s">
        <v>155</v>
      </c>
      <c r="F134" s="29" t="s">
        <v>162</v>
      </c>
    </row>
    <row r="135" spans="1:6" ht="64" x14ac:dyDescent="0.2">
      <c r="A135" s="107"/>
      <c r="B135" s="28" t="str">
        <f>Critères!B134</f>
        <v>-</v>
      </c>
      <c r="C135" s="28" t="str">
        <f>Critères!C134</f>
        <v>17.7</v>
      </c>
      <c r="D135" s="23" t="str">
        <f>Critères!D134</f>
        <v>Pour chaque application web de communication écrite en temps réel, le délai de transmission de chaque unité de saisie est de 500ms ou moins. Cette règle est-elle respectée ?</v>
      </c>
      <c r="E135" s="23" t="s">
        <v>155</v>
      </c>
      <c r="F135" s="29" t="s">
        <v>162</v>
      </c>
    </row>
    <row r="136" spans="1:6" ht="48" x14ac:dyDescent="0.2">
      <c r="A136" s="107"/>
      <c r="B136" s="28" t="str">
        <f>Critères!B135</f>
        <v>-</v>
      </c>
      <c r="C136" s="28" t="str">
        <f>Critères!C135</f>
        <v>17.8</v>
      </c>
      <c r="D136" s="23" t="str">
        <f>Critères!D135</f>
        <v>Pour chaque application web de télécommunication, l’identification de l’interlocuteur qui initie un appel est-elle accessible ?</v>
      </c>
      <c r="E136" s="23" t="s">
        <v>155</v>
      </c>
      <c r="F136" s="29" t="s">
        <v>162</v>
      </c>
    </row>
    <row r="137" spans="1:6" ht="64" x14ac:dyDescent="0.2">
      <c r="A137" s="107"/>
      <c r="B137" s="28" t="str">
        <f>Critères!B136</f>
        <v>-</v>
      </c>
      <c r="C137" s="28" t="str">
        <f>Critères!C136</f>
        <v>17.9</v>
      </c>
      <c r="D137" s="23" t="str">
        <f>Critères!D136</f>
        <v>Pour chaque application web de communication orale bidirectionnelle qui permet d’identifier l’activité d’un interlocuteur oralisant, il est possible d’identifier l’activité d’un interlocuteur signant. Cette règle est-elle respectée ?</v>
      </c>
      <c r="E137" s="23" t="s">
        <v>155</v>
      </c>
      <c r="F137" s="29" t="s">
        <v>162</v>
      </c>
    </row>
    <row r="138" spans="1:6" ht="64" x14ac:dyDescent="0.2">
      <c r="A138" s="107"/>
      <c r="B138" s="28" t="str">
        <f>Critères!B137</f>
        <v>-</v>
      </c>
      <c r="C138" s="28" t="str">
        <f>Critères!C137</f>
        <v>17.10</v>
      </c>
      <c r="D138" s="23" t="str">
        <f>Critères!D137</f>
        <v>Pour chaque application web de communication orale bidirectionnelle qui dispose de fonctionnalités vocales, celles-ci sont-elles utilisables sans la nécessité d’écouter ou parler ?</v>
      </c>
      <c r="E138" s="23" t="s">
        <v>155</v>
      </c>
      <c r="F138" s="29" t="s">
        <v>162</v>
      </c>
    </row>
    <row r="139" spans="1:6" ht="48" x14ac:dyDescent="0.2">
      <c r="A139" s="108"/>
      <c r="B139" s="28" t="str">
        <f>Critères!B138</f>
        <v>-</v>
      </c>
      <c r="C139" s="28" t="str">
        <f>Critères!C138</f>
        <v>17.11</v>
      </c>
      <c r="D139" s="23" t="str">
        <f>Critères!D138</f>
        <v>Pour chaque application web de communication orale bidirectionnelle qui dispose d’une vidéo en temps réel, la qualité de la vidéo est-elle suffisante ?</v>
      </c>
      <c r="E139" s="23" t="s">
        <v>155</v>
      </c>
      <c r="F139" s="29" t="s">
        <v>162</v>
      </c>
    </row>
  </sheetData>
  <mergeCells count="19">
    <mergeCell ref="A129:A139"/>
    <mergeCell ref="A4:A12"/>
    <mergeCell ref="A13:A14"/>
    <mergeCell ref="A15:A17"/>
    <mergeCell ref="A92:A102"/>
    <mergeCell ref="A103:A116"/>
    <mergeCell ref="A117:A119"/>
    <mergeCell ref="A120:A125"/>
    <mergeCell ref="A126:A128"/>
    <mergeCell ref="A46:A50"/>
    <mergeCell ref="A51:A60"/>
    <mergeCell ref="A61:A64"/>
    <mergeCell ref="A65:A78"/>
    <mergeCell ref="A79:A91"/>
    <mergeCell ref="A1:H1"/>
    <mergeCell ref="A2:H2"/>
    <mergeCell ref="A18:A35"/>
    <mergeCell ref="A36:A43"/>
    <mergeCell ref="A44:A45"/>
  </mergeCells>
  <conditionalFormatting sqref="E4:E139">
    <cfRule type="cellIs" dxfId="41" priority="1" operator="equal">
      <formula>"C"</formula>
    </cfRule>
    <cfRule type="cellIs" dxfId="40" priority="2" operator="equal">
      <formula>"NC"</formula>
    </cfRule>
    <cfRule type="cellIs" dxfId="39" priority="3" operator="equal">
      <formula>"NA"</formula>
    </cfRule>
    <cfRule type="cellIs" dxfId="38" priority="4" operator="equal">
      <formula>"NT"</formula>
    </cfRule>
  </conditionalFormatting>
  <conditionalFormatting sqref="F4:F139">
    <cfRule type="cellIs" dxfId="37" priority="5" operator="equal">
      <formula>"D"</formula>
    </cfRule>
    <cfRule type="cellIs" dxfId="36" priority="6" operator="equal">
      <formula>"E"</formula>
    </cfRule>
    <cfRule type="cellIs" dxfId="35" priority="7" operator="equal">
      <formula>"N"</formula>
    </cfRule>
  </conditionalFormatting>
  <dataValidations count="2">
    <dataValidation type="list" operator="equal" showErrorMessage="1" sqref="E4:E139" xr:uid="{84FA7A36-B1E3-0B48-9AF3-B9DB26C108D7}">
      <formula1>"C,NC,NA,NT"</formula1>
      <formula2>0</formula2>
    </dataValidation>
    <dataValidation type="list" operator="equal" showErrorMessage="1" sqref="F4:F139" xr:uid="{4938DE01-0B14-4F41-9A6C-D65CDDEF77DD}">
      <formula1>"D,E,N"</formula1>
    </dataValidation>
  </dataValidations>
  <pageMargins left="0.39374999999999999" right="0.39374999999999999" top="0.53263888888888899" bottom="0.39374999999999999" header="0.39374999999999999" footer="0.39374999999999999"/>
  <pageSetup scale="74" pageOrder="overThenDown" orientation="portrait" horizontalDpi="300" verticalDpi="300" r:id="rId1"/>
  <headerFooter>
    <oddHeader>&amp;L&amp;10RGAA 3.0 - Relevé pour le site : wwww.site.fr&amp;R&amp;10&amp;P/&amp;N - &amp;A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6"/>
  <dimension ref="A1:AMJ139"/>
  <sheetViews>
    <sheetView zoomScaleNormal="100" zoomScalePageLayoutView="60" workbookViewId="0">
      <selection activeCell="E4" sqref="E4:E139"/>
    </sheetView>
  </sheetViews>
  <sheetFormatPr baseColWidth="10" defaultColWidth="9.5703125" defaultRowHeight="16" x14ac:dyDescent="0.2"/>
  <cols>
    <col min="1" max="1" width="4.140625" customWidth="1"/>
    <col min="2" max="2" width="4.5703125" bestFit="1" customWidth="1"/>
    <col min="3" max="3" width="5.5703125" style="11" customWidth="1"/>
    <col min="4" max="4" width="39.85546875" style="1" customWidth="1"/>
    <col min="5" max="5" width="3.85546875" style="1" customWidth="1"/>
    <col min="6" max="6" width="3.140625" style="1" customWidth="1"/>
    <col min="7" max="7" width="79.85546875" style="1" customWidth="1"/>
    <col min="8" max="8" width="22.85546875" style="1" customWidth="1"/>
    <col min="9" max="9" width="64.42578125" style="1" customWidth="1"/>
    <col min="10" max="65" width="9.5703125" style="1"/>
    <col min="1025" max="1025" width="7.42578125" customWidth="1"/>
  </cols>
  <sheetData>
    <row r="1" spans="1:1024" x14ac:dyDescent="0.2">
      <c r="A1" s="91" t="str">
        <f>Échantillon!A1</f>
        <v>RAWeb 1 – GRILLE D'ÉVALUATION</v>
      </c>
      <c r="B1" s="91"/>
      <c r="C1" s="91"/>
      <c r="D1" s="91"/>
      <c r="E1" s="91"/>
      <c r="F1" s="91"/>
      <c r="G1" s="91"/>
      <c r="H1" s="91"/>
    </row>
    <row r="2" spans="1:1024" x14ac:dyDescent="0.2">
      <c r="A2" s="116" t="str">
        <f>CONCATENATE(Échantillon!B19," : ",Échantillon!C19)</f>
        <v>Actualités : http://www.site.lu/actualites.html</v>
      </c>
      <c r="B2" s="116"/>
      <c r="C2" s="116"/>
      <c r="D2" s="116"/>
      <c r="E2" s="116"/>
      <c r="F2" s="116"/>
      <c r="G2" s="116"/>
      <c r="H2" s="116"/>
    </row>
    <row r="3" spans="1:1024" ht="120" x14ac:dyDescent="0.2">
      <c r="A3" s="48" t="s">
        <v>25</v>
      </c>
      <c r="B3" s="48" t="s">
        <v>310</v>
      </c>
      <c r="C3" s="48" t="s">
        <v>26</v>
      </c>
      <c r="D3" s="49" t="s">
        <v>27</v>
      </c>
      <c r="E3" s="48" t="s">
        <v>150</v>
      </c>
      <c r="F3" s="48" t="s">
        <v>373</v>
      </c>
      <c r="G3" s="49" t="s">
        <v>295</v>
      </c>
      <c r="H3" s="49" t="s">
        <v>161</v>
      </c>
    </row>
    <row r="4" spans="1:1024" ht="32" x14ac:dyDescent="0.2">
      <c r="A4" s="106" t="str">
        <f>Critères!$A$3</f>
        <v>IMAGES</v>
      </c>
      <c r="B4" s="28" t="str">
        <f>Critères!B3</f>
        <v>RGAA</v>
      </c>
      <c r="C4" s="28" t="str">
        <f>Critères!C3</f>
        <v>1.1</v>
      </c>
      <c r="D4" s="23" t="str">
        <f>Critères!D3</f>
        <v>Chaque image porteuse d’information a-t-elle une alternative textuelle ?</v>
      </c>
      <c r="E4" s="23" t="s">
        <v>155</v>
      </c>
      <c r="F4" s="29" t="s">
        <v>162</v>
      </c>
      <c r="G4" s="23"/>
      <c r="H4" s="23"/>
      <c r="I4"/>
    </row>
    <row r="5" spans="1:1024" ht="32" x14ac:dyDescent="0.2">
      <c r="A5" s="107"/>
      <c r="B5" s="28" t="str">
        <f>Critères!B4</f>
        <v>RGAA</v>
      </c>
      <c r="C5" s="28" t="str">
        <f>Critères!C4</f>
        <v>1.2</v>
      </c>
      <c r="D5" s="23" t="str">
        <f>Critères!D4</f>
        <v>Chaque image de décoration est-elle correctement ignorée par les technologies d’assistance ?</v>
      </c>
      <c r="E5" s="23" t="s">
        <v>155</v>
      </c>
      <c r="F5" s="29" t="s">
        <v>162</v>
      </c>
      <c r="G5" s="23"/>
      <c r="H5" s="23"/>
      <c r="AME5" s="12"/>
      <c r="AMF5" s="12"/>
      <c r="AMG5" s="12"/>
      <c r="AMH5" s="12"/>
      <c r="AMI5" s="12"/>
      <c r="AMJ5" s="12"/>
    </row>
    <row r="6" spans="1:1024" ht="48" x14ac:dyDescent="0.2">
      <c r="A6" s="107"/>
      <c r="B6" s="28" t="str">
        <f>Critères!B5</f>
        <v>RGAA</v>
      </c>
      <c r="C6" s="28" t="str">
        <f>Critères!C5</f>
        <v>1.3</v>
      </c>
      <c r="D6" s="23" t="str">
        <f>Critères!D5</f>
        <v>Pour chaque image porteuse d'information ayant une alternative textuelle, cette alternative est-elle pertinente (hors cas particuliers) ?</v>
      </c>
      <c r="E6" s="23" t="s">
        <v>155</v>
      </c>
      <c r="F6" s="29" t="s">
        <v>162</v>
      </c>
      <c r="G6" s="23"/>
      <c r="H6" s="23"/>
    </row>
    <row r="7" spans="1:1024" ht="64" x14ac:dyDescent="0.2">
      <c r="A7" s="107"/>
      <c r="B7" s="28" t="str">
        <f>Critères!B6</f>
        <v>RGAA</v>
      </c>
      <c r="C7" s="28" t="str">
        <f>Critères!C6</f>
        <v>1.4</v>
      </c>
      <c r="D7" s="23" t="str">
        <f>Critères!D6</f>
        <v>Pour chaque image utilisée comme CAPTCHA ou comme image-test, ayant une alternative textuelle, cette alternative permet-elle d’identifier la nature et la fonction de l’image ?</v>
      </c>
      <c r="E7" s="23" t="s">
        <v>155</v>
      </c>
      <c r="F7" s="29" t="s">
        <v>162</v>
      </c>
      <c r="G7" s="23"/>
      <c r="H7" s="23"/>
    </row>
    <row r="8" spans="1:1024" ht="48" x14ac:dyDescent="0.2">
      <c r="A8" s="107"/>
      <c r="B8" s="28" t="str">
        <f>Critères!B7</f>
        <v>RGAA</v>
      </c>
      <c r="C8" s="28" t="str">
        <f>Critères!C7</f>
        <v>1.5</v>
      </c>
      <c r="D8" s="23" t="str">
        <f>Critères!D7</f>
        <v>Pour chaque image utilisée comme CAPTCHA, une solution d’accès alternatif au contenu ou à la fonction du CAPTCHA est-elle présente ?</v>
      </c>
      <c r="E8" s="23" t="s">
        <v>155</v>
      </c>
      <c r="F8" s="29" t="s">
        <v>162</v>
      </c>
      <c r="G8" s="43"/>
      <c r="H8" s="23"/>
    </row>
    <row r="9" spans="1:1024" ht="32" x14ac:dyDescent="0.2">
      <c r="A9" s="107"/>
      <c r="B9" s="28" t="str">
        <f>Critères!B8</f>
        <v>RGAA</v>
      </c>
      <c r="C9" s="28" t="str">
        <f>Critères!C8</f>
        <v>1.6</v>
      </c>
      <c r="D9" s="23" t="str">
        <f>Critères!D8</f>
        <v>Chaque image porteuse d’information a-t-elle, si nécessaire, une description détaillée ?</v>
      </c>
      <c r="E9" s="23" t="s">
        <v>155</v>
      </c>
      <c r="F9" s="29" t="s">
        <v>162</v>
      </c>
      <c r="G9" s="23"/>
      <c r="H9" s="23"/>
    </row>
    <row r="10" spans="1:1024" ht="32" x14ac:dyDescent="0.2">
      <c r="A10" s="107"/>
      <c r="B10" s="28" t="str">
        <f>Critères!B9</f>
        <v>RGAA</v>
      </c>
      <c r="C10" s="28" t="str">
        <f>Critères!C9</f>
        <v>1.7</v>
      </c>
      <c r="D10" s="23" t="str">
        <f>Critères!D9</f>
        <v>Pour chaque image porteuse d’information ayant une description détaillée, cette description est-elle pertinente ?</v>
      </c>
      <c r="E10" s="23" t="s">
        <v>155</v>
      </c>
      <c r="F10" s="29" t="s">
        <v>162</v>
      </c>
      <c r="G10" s="23"/>
      <c r="H10" s="23"/>
    </row>
    <row r="11" spans="1:1024" ht="64" x14ac:dyDescent="0.2">
      <c r="A11" s="107"/>
      <c r="B11" s="28" t="str">
        <f>Critères!B10</f>
        <v>RGAA</v>
      </c>
      <c r="C11" s="28" t="str">
        <f>Critères!C10</f>
        <v>1.8</v>
      </c>
      <c r="D11" s="23" t="str">
        <f>Critères!D10</f>
        <v>Chaque image texte porteuse d’information, en l’absence d’un mécanisme de remplacement, doit si possible être remplacée par du texte stylé. Cette règle est-elle respectée (hors cas particuliers) ?</v>
      </c>
      <c r="E11" s="23" t="s">
        <v>155</v>
      </c>
      <c r="F11" s="29" t="s">
        <v>162</v>
      </c>
      <c r="G11" s="23"/>
      <c r="H11" s="23"/>
    </row>
    <row r="12" spans="1:1024" ht="32" x14ac:dyDescent="0.2">
      <c r="A12" s="108"/>
      <c r="B12" s="28" t="str">
        <f>Critères!B11</f>
        <v>RGAA</v>
      </c>
      <c r="C12" s="28" t="str">
        <f>Critères!C11</f>
        <v>1.9</v>
      </c>
      <c r="D12" s="23" t="str">
        <f>Critères!D11</f>
        <v>Chaque légende d’image est-elle, si nécessaire, correctement reliée à l’image correspondante ?</v>
      </c>
      <c r="E12" s="23" t="s">
        <v>155</v>
      </c>
      <c r="F12" s="29" t="s">
        <v>162</v>
      </c>
      <c r="G12" s="23"/>
      <c r="H12" s="23"/>
    </row>
    <row r="13" spans="1:1024" ht="17" x14ac:dyDescent="0.2">
      <c r="A13" s="106" t="str">
        <f>Critères!$A$12</f>
        <v>CADRES</v>
      </c>
      <c r="B13" s="28" t="str">
        <f>Critères!B12</f>
        <v>RGAA</v>
      </c>
      <c r="C13" s="28" t="str">
        <f>Critères!C12</f>
        <v>2.1</v>
      </c>
      <c r="D13" s="23" t="str">
        <f>Critères!D12</f>
        <v>Chaque cadre a-t-il un titre de cadre ?</v>
      </c>
      <c r="E13" s="23" t="s">
        <v>155</v>
      </c>
      <c r="F13" s="29" t="s">
        <v>162</v>
      </c>
      <c r="G13" s="30"/>
      <c r="H13" s="23"/>
    </row>
    <row r="14" spans="1:1024" ht="32" x14ac:dyDescent="0.2">
      <c r="A14" s="108"/>
      <c r="B14" s="28" t="str">
        <f>Critères!B13</f>
        <v>RGAA</v>
      </c>
      <c r="C14" s="28" t="str">
        <f>Critères!C13</f>
        <v>2.2</v>
      </c>
      <c r="D14" s="23" t="str">
        <f>Critères!D13</f>
        <v>Pour chaque cadre ayant un titre de cadre, ce titre de cadre est-il pertinent ?</v>
      </c>
      <c r="E14" s="23" t="s">
        <v>155</v>
      </c>
      <c r="F14" s="29" t="s">
        <v>162</v>
      </c>
      <c r="G14" s="23"/>
      <c r="H14" s="23"/>
    </row>
    <row r="15" spans="1:1024" ht="48" x14ac:dyDescent="0.2">
      <c r="A15" s="106" t="str">
        <f>Critères!$A$14</f>
        <v>COULEURS</v>
      </c>
      <c r="B15" s="28" t="str">
        <f>Critères!B14</f>
        <v>RGAA</v>
      </c>
      <c r="C15" s="28" t="str">
        <f>Critères!C14</f>
        <v>3.1</v>
      </c>
      <c r="D15" s="23" t="str">
        <f>Critères!D14</f>
        <v>Dans chaque page web, l’information ne doit pas être donnée uniquement par la couleur. Cette règle est-elle respectée ?</v>
      </c>
      <c r="E15" s="23" t="s">
        <v>155</v>
      </c>
      <c r="F15" s="29" t="s">
        <v>162</v>
      </c>
      <c r="G15" s="23"/>
      <c r="H15" s="23"/>
    </row>
    <row r="16" spans="1:1024" ht="48" x14ac:dyDescent="0.2">
      <c r="A16" s="107"/>
      <c r="B16" s="28" t="str">
        <f>Critères!B15</f>
        <v>RGAA</v>
      </c>
      <c r="C16" s="28" t="str">
        <f>Critères!C15</f>
        <v>3.2</v>
      </c>
      <c r="D16" s="23" t="str">
        <f>Critères!D15</f>
        <v>Dans chaque page web, le contraste entre la couleur du texte et la couleur de son arrière-plan est-il suffisamment élevé (hors cas particuliers) ?</v>
      </c>
      <c r="E16" s="23" t="s">
        <v>155</v>
      </c>
      <c r="F16" s="29" t="s">
        <v>162</v>
      </c>
      <c r="G16" s="23"/>
      <c r="H16" s="23"/>
    </row>
    <row r="17" spans="1:8" ht="64" x14ac:dyDescent="0.2">
      <c r="A17" s="108"/>
      <c r="B17" s="28" t="str">
        <f>Critères!B16</f>
        <v>RGAA</v>
      </c>
      <c r="C17" s="28" t="str">
        <f>Critères!C16</f>
        <v>3.3</v>
      </c>
      <c r="D17" s="23" t="str">
        <f>Critères!D16</f>
        <v>Dans chaque page web, les couleurs utilisées dans les composants d’interface ou les éléments graphiques porteurs d’informations sont-elles suffisamment contrastées (hors cas particuliers) ?</v>
      </c>
      <c r="E17" s="23" t="s">
        <v>155</v>
      </c>
      <c r="F17" s="29" t="s">
        <v>162</v>
      </c>
      <c r="G17" s="23"/>
      <c r="H17" s="23"/>
    </row>
    <row r="18" spans="1:8" ht="48" x14ac:dyDescent="0.2">
      <c r="A18" s="106" t="str">
        <f>Critères!$A$17</f>
        <v>MULTIMÉDIA</v>
      </c>
      <c r="B18" s="28" t="str">
        <f>Critères!B17</f>
        <v>RGAA</v>
      </c>
      <c r="C18" s="28" t="str">
        <f>Critères!C17</f>
        <v>4.1</v>
      </c>
      <c r="D18" s="23" t="str">
        <f>Critères!D17</f>
        <v>Chaque média temporel pré-enregistré a-t-il, si nécessaire, une transcription textuelle ou une audiodescription (hors cas particuliers) ?</v>
      </c>
      <c r="E18" s="23" t="s">
        <v>155</v>
      </c>
      <c r="F18" s="29" t="s">
        <v>162</v>
      </c>
      <c r="G18" s="23"/>
      <c r="H18" s="23"/>
    </row>
    <row r="19" spans="1:8" ht="64" x14ac:dyDescent="0.2">
      <c r="A19" s="107"/>
      <c r="B19" s="28" t="str">
        <f>Critères!B18</f>
        <v>RGAA</v>
      </c>
      <c r="C19" s="28" t="str">
        <f>Critères!C18</f>
        <v>4.2</v>
      </c>
      <c r="D19" s="23" t="str">
        <f>Critères!D18</f>
        <v>Pour chaque média temporel pré-enregistré ayant une transcription textuelle ou une audiodescription synchronisée, celles-ci sont-elles pertinentes (hors cas particuliers) ?</v>
      </c>
      <c r="E19" s="23" t="s">
        <v>155</v>
      </c>
      <c r="F19" s="29" t="s">
        <v>162</v>
      </c>
      <c r="G19" s="23"/>
      <c r="H19" s="23"/>
    </row>
    <row r="20" spans="1:8" ht="48" x14ac:dyDescent="0.2">
      <c r="A20" s="107"/>
      <c r="B20" s="28" t="str">
        <f>Critères!B19</f>
        <v>RGAA</v>
      </c>
      <c r="C20" s="28" t="str">
        <f>Critères!C19</f>
        <v>4.3</v>
      </c>
      <c r="D20" s="23" t="str">
        <f>Critères!D19</f>
        <v>Chaque média temporel synchronisé pré-enregistré a-t-il, si nécessaire, des sous-titres synchronisés (hors cas particuliers) ?</v>
      </c>
      <c r="E20" s="23" t="s">
        <v>155</v>
      </c>
      <c r="F20" s="29" t="s">
        <v>162</v>
      </c>
      <c r="G20" s="23"/>
      <c r="H20" s="23"/>
    </row>
    <row r="21" spans="1:8" ht="48" x14ac:dyDescent="0.2">
      <c r="A21" s="107"/>
      <c r="B21" s="28" t="str">
        <f>Critères!B20</f>
        <v>RGAA</v>
      </c>
      <c r="C21" s="28" t="str">
        <f>Critères!C20</f>
        <v>4.4</v>
      </c>
      <c r="D21" s="23" t="str">
        <f>Critères!D20</f>
        <v>Pour chaque média temporel synchronisé pré-enregistré ayant des sous-titres synchronisés, ces sous-titres sont-ils pertinents ?</v>
      </c>
      <c r="E21" s="23" t="s">
        <v>155</v>
      </c>
      <c r="F21" s="29" t="s">
        <v>162</v>
      </c>
      <c r="G21" s="23"/>
      <c r="H21" s="23"/>
    </row>
    <row r="22" spans="1:8" ht="32" x14ac:dyDescent="0.2">
      <c r="A22" s="107"/>
      <c r="B22" s="28" t="str">
        <f>Critères!B21</f>
        <v>RGAA</v>
      </c>
      <c r="C22" s="28" t="str">
        <f>Critères!C21</f>
        <v>4.5</v>
      </c>
      <c r="D22" s="23" t="str">
        <f>Critères!D21</f>
        <v>Chaque média temporel pré-enregistré a-t-il, si nécessaire, une audiodescription synchronisée (hors cas particuliers) ?</v>
      </c>
      <c r="E22" s="23" t="s">
        <v>155</v>
      </c>
      <c r="F22" s="29" t="s">
        <v>162</v>
      </c>
      <c r="G22" s="23"/>
      <c r="H22" s="23"/>
    </row>
    <row r="23" spans="1:8" ht="32" x14ac:dyDescent="0.2">
      <c r="A23" s="107"/>
      <c r="B23" s="28" t="str">
        <f>Critères!B22</f>
        <v>RGAA</v>
      </c>
      <c r="C23" s="28" t="str">
        <f>Critères!C22</f>
        <v>4.6</v>
      </c>
      <c r="D23" s="23" t="str">
        <f>Critères!D22</f>
        <v>Pour chaque média temporel pré-enregistré ayant une audiodescription synchronisée, celle-ci est-elle pertinente ?</v>
      </c>
      <c r="E23" s="23" t="s">
        <v>155</v>
      </c>
      <c r="F23" s="29" t="s">
        <v>162</v>
      </c>
      <c r="G23" s="23"/>
      <c r="H23" s="23"/>
    </row>
    <row r="24" spans="1:8" ht="32" x14ac:dyDescent="0.2">
      <c r="A24" s="107"/>
      <c r="B24" s="28" t="str">
        <f>Critères!B23</f>
        <v>RGAA</v>
      </c>
      <c r="C24" s="28" t="str">
        <f>Critères!C23</f>
        <v>4.7</v>
      </c>
      <c r="D24" s="23" t="str">
        <f>Critères!D23</f>
        <v>Chaque média temporel est-il clairement identifiable (hors cas particuliers) ?</v>
      </c>
      <c r="E24" s="23" t="s">
        <v>155</v>
      </c>
      <c r="F24" s="29" t="s">
        <v>162</v>
      </c>
      <c r="G24" s="23"/>
      <c r="H24" s="23"/>
    </row>
    <row r="25" spans="1:8" ht="32" x14ac:dyDescent="0.2">
      <c r="A25" s="107"/>
      <c r="B25" s="28" t="str">
        <f>Critères!B24</f>
        <v>RGAA</v>
      </c>
      <c r="C25" s="28" t="str">
        <f>Critères!C24</f>
        <v>4.8</v>
      </c>
      <c r="D25" s="23" t="str">
        <f>Critères!D24</f>
        <v>Chaque média non temporel a-t-il, si nécessaire, une alternative (hors cas particuliers) ?</v>
      </c>
      <c r="E25" s="23" t="s">
        <v>155</v>
      </c>
      <c r="F25" s="29" t="s">
        <v>162</v>
      </c>
      <c r="G25" s="23"/>
      <c r="H25" s="23"/>
    </row>
    <row r="26" spans="1:8" ht="32" x14ac:dyDescent="0.2">
      <c r="A26" s="107"/>
      <c r="B26" s="28" t="str">
        <f>Critères!B25</f>
        <v>RGAA</v>
      </c>
      <c r="C26" s="28" t="str">
        <f>Critères!C25</f>
        <v>4.9</v>
      </c>
      <c r="D26" s="23" t="str">
        <f>Critères!D25</f>
        <v>Pour chaque média non temporel ayant une alternative, cette alternative est-elle pertinente ?</v>
      </c>
      <c r="E26" s="23" t="s">
        <v>155</v>
      </c>
      <c r="F26" s="29" t="s">
        <v>162</v>
      </c>
      <c r="G26" s="23"/>
      <c r="H26" s="23"/>
    </row>
    <row r="27" spans="1:8" ht="32" x14ac:dyDescent="0.2">
      <c r="A27" s="107"/>
      <c r="B27" s="28" t="str">
        <f>Critères!B26</f>
        <v>RGAA</v>
      </c>
      <c r="C27" s="28" t="str">
        <f>Critères!C26</f>
        <v>4.10</v>
      </c>
      <c r="D27" s="23" t="str">
        <f>Critères!D26</f>
        <v>Chaque son déclenché automatiquement est-il contrôlable par l’utilisateur ?</v>
      </c>
      <c r="E27" s="23" t="s">
        <v>155</v>
      </c>
      <c r="F27" s="29" t="s">
        <v>162</v>
      </c>
      <c r="G27" s="23"/>
      <c r="H27" s="23"/>
    </row>
    <row r="28" spans="1:8" ht="48" x14ac:dyDescent="0.2">
      <c r="A28" s="107"/>
      <c r="B28" s="28" t="str">
        <f>Critères!B27</f>
        <v>RGAA</v>
      </c>
      <c r="C28" s="28" t="str">
        <f>Critères!C27</f>
        <v>4.11</v>
      </c>
      <c r="D28" s="23" t="str">
        <f>Critères!D27</f>
        <v>La consultation de chaque média temporel est-elle, si nécessaire, contrôlable par le clavier et tout dispositif de pointage ?</v>
      </c>
      <c r="E28" s="23" t="s">
        <v>155</v>
      </c>
      <c r="F28" s="29" t="s">
        <v>162</v>
      </c>
      <c r="G28" s="23"/>
      <c r="H28" s="23"/>
    </row>
    <row r="29" spans="1:8" ht="32" x14ac:dyDescent="0.2">
      <c r="A29" s="107"/>
      <c r="B29" s="28" t="str">
        <f>Critères!B28</f>
        <v>RGAA</v>
      </c>
      <c r="C29" s="28" t="str">
        <f>Critères!C28</f>
        <v>4.12</v>
      </c>
      <c r="D29" s="23" t="str">
        <f>Critères!D28</f>
        <v>La consultation de chaque média non temporel est-elle contrôlable par le clavier et tout dispositif de pointage ?</v>
      </c>
      <c r="E29" s="23" t="s">
        <v>155</v>
      </c>
      <c r="F29" s="29" t="s">
        <v>162</v>
      </c>
      <c r="G29" s="23"/>
      <c r="H29" s="23"/>
    </row>
    <row r="30" spans="1:8" ht="32" x14ac:dyDescent="0.2">
      <c r="A30" s="107"/>
      <c r="B30" s="28" t="str">
        <f>Critères!B29</f>
        <v>RGAA</v>
      </c>
      <c r="C30" s="28" t="str">
        <f>Critères!C29</f>
        <v>4.13</v>
      </c>
      <c r="D30" s="23" t="str">
        <f>Critères!D29</f>
        <v>Chaque média temporel et non temporel est-il compatible avec les technologies d’assistance (hors cas particuliers) ?</v>
      </c>
      <c r="E30" s="23" t="s">
        <v>155</v>
      </c>
      <c r="F30" s="29" t="s">
        <v>162</v>
      </c>
      <c r="G30" s="23"/>
      <c r="H30" s="23"/>
    </row>
    <row r="31" spans="1:8" ht="80" x14ac:dyDescent="0.2">
      <c r="A31" s="107"/>
      <c r="B31" s="28" t="str">
        <f>Critères!B30</f>
        <v>-</v>
      </c>
      <c r="C31" s="28" t="str">
        <f>Critères!C30</f>
        <v>4.14</v>
      </c>
      <c r="D31" s="23" t="str">
        <f>Critères!D30</f>
        <v xml:space="preserve">Pour chaque média temporel qui dispose d’une piste de sous-titres synchronisés ou d’une audiodescription , les fonctionnalités de contrôle de ces alternatives sont-elles présentées au même niveau que les fonctionnalités principales  ? </v>
      </c>
      <c r="E31" s="23" t="s">
        <v>155</v>
      </c>
      <c r="F31" s="29" t="s">
        <v>162</v>
      </c>
      <c r="G31" s="23"/>
      <c r="H31" s="23"/>
    </row>
    <row r="32" spans="1:8" ht="64" x14ac:dyDescent="0.2">
      <c r="A32" s="107"/>
      <c r="B32" s="28" t="str">
        <f>Critères!B31</f>
        <v>-</v>
      </c>
      <c r="C32" s="28" t="str">
        <f>Critères!C31</f>
        <v>4.15</v>
      </c>
      <c r="D32" s="23" t="str">
        <f>Critères!D31</f>
        <v>Pour chaque fonctionnalité qui transmet, convertit ou enregistre un média temporel synchronisé pré-enregistré qui possède une piste de sous-titres, à l’issue du processus, les sous-titres sont-ils correctement conservés ?</v>
      </c>
      <c r="E32" s="23" t="s">
        <v>155</v>
      </c>
      <c r="F32" s="29" t="s">
        <v>162</v>
      </c>
      <c r="G32" s="23"/>
      <c r="H32" s="23"/>
    </row>
    <row r="33" spans="1:9" ht="64" x14ac:dyDescent="0.2">
      <c r="A33" s="107"/>
      <c r="B33" s="28" t="str">
        <f>Critères!B32</f>
        <v>-</v>
      </c>
      <c r="C33" s="28" t="str">
        <f>Critères!C32</f>
        <v>4.16</v>
      </c>
      <c r="D33" s="23" t="str">
        <f>Critères!D32</f>
        <v>Pour chaque fonctionnalité qui transmet, convertit ou enregistre un média temporel pré-enregistré avec une audiodescription synchronisée, à l’issue du processus, l’audiodescription est-elle correctement conservée ?</v>
      </c>
      <c r="E33" s="23" t="s">
        <v>155</v>
      </c>
      <c r="F33" s="29" t="s">
        <v>162</v>
      </c>
      <c r="G33" s="23"/>
      <c r="H33" s="23"/>
    </row>
    <row r="34" spans="1:9" ht="48" x14ac:dyDescent="0.2">
      <c r="A34" s="107"/>
      <c r="B34" s="28" t="str">
        <f>Critères!B33</f>
        <v>-</v>
      </c>
      <c r="C34" s="28" t="str">
        <f>Critères!C33</f>
        <v>4.17</v>
      </c>
      <c r="D34" s="23" t="str">
        <f>Critères!D33</f>
        <v>Pour chaque média temporel pré-enregistré, la présentation des sous-titres est-elle contrôlable par l’utilisateur (hors cas particuliers) ?</v>
      </c>
      <c r="E34" s="23" t="s">
        <v>155</v>
      </c>
      <c r="F34" s="29" t="s">
        <v>162</v>
      </c>
      <c r="G34" s="23"/>
      <c r="H34" s="23"/>
    </row>
    <row r="35" spans="1:9" ht="48" x14ac:dyDescent="0.2">
      <c r="A35" s="108"/>
      <c r="B35" s="28" t="str">
        <f>Critères!B34</f>
        <v>-</v>
      </c>
      <c r="C35" s="28" t="str">
        <f>Critères!C34</f>
        <v>4.18</v>
      </c>
      <c r="D35" s="23" t="str">
        <f>Critères!D34</f>
        <v>Pour chaque média temporel synchronisé pré-enregistré qui possède des sous-titres de traduction synchronisés, ceux-ci peuvent-ils être vocalisés (hors cas particuliers) ?</v>
      </c>
      <c r="E35" s="23" t="s">
        <v>155</v>
      </c>
      <c r="F35" s="29" t="s">
        <v>162</v>
      </c>
      <c r="G35" s="23"/>
      <c r="H35" s="23"/>
    </row>
    <row r="36" spans="1:9" ht="17" x14ac:dyDescent="0.2">
      <c r="A36" s="106" t="str">
        <f>Critères!$A$35</f>
        <v>TABLEAUX</v>
      </c>
      <c r="B36" s="28" t="str">
        <f>Critères!B35</f>
        <v>RGAA</v>
      </c>
      <c r="C36" s="28" t="str">
        <f>Critères!C35</f>
        <v>5.1</v>
      </c>
      <c r="D36" s="23" t="str">
        <f>Critères!D35</f>
        <v>Chaque tableau de données complexe a-t-il un résumé ?</v>
      </c>
      <c r="E36" s="23" t="s">
        <v>155</v>
      </c>
      <c r="F36" s="29" t="s">
        <v>162</v>
      </c>
      <c r="G36" s="23"/>
      <c r="H36" s="23"/>
    </row>
    <row r="37" spans="1:9" ht="32" x14ac:dyDescent="0.2">
      <c r="A37" s="107"/>
      <c r="B37" s="28" t="str">
        <f>Critères!B36</f>
        <v>RGAA</v>
      </c>
      <c r="C37" s="28" t="str">
        <f>Critères!C36</f>
        <v>5.2</v>
      </c>
      <c r="D37" s="23" t="str">
        <f>Critères!D36</f>
        <v>Pour chaque tableau de données complexe ayant un résumé, celui-ci est-il pertinent ?</v>
      </c>
      <c r="E37" s="23" t="s">
        <v>155</v>
      </c>
      <c r="F37" s="29" t="s">
        <v>162</v>
      </c>
      <c r="G37" s="23"/>
      <c r="H37" s="23"/>
    </row>
    <row r="38" spans="1:9" ht="32" x14ac:dyDescent="0.2">
      <c r="A38" s="107"/>
      <c r="B38" s="28" t="str">
        <f>Critères!B37</f>
        <v>RGAA</v>
      </c>
      <c r="C38" s="28" t="str">
        <f>Critères!C37</f>
        <v>5.3</v>
      </c>
      <c r="D38" s="23" t="str">
        <f>Critères!D37</f>
        <v>Pour chaque tableau de mise en forme, le contenu linéarisé reste-t-il compréhensible ?</v>
      </c>
      <c r="E38" s="23" t="s">
        <v>155</v>
      </c>
      <c r="F38" s="29" t="s">
        <v>162</v>
      </c>
      <c r="G38" s="23"/>
      <c r="H38" s="23"/>
    </row>
    <row r="39" spans="1:9" ht="32" x14ac:dyDescent="0.2">
      <c r="A39" s="107"/>
      <c r="B39" s="28" t="str">
        <f>Critères!B38</f>
        <v>RGAA</v>
      </c>
      <c r="C39" s="28" t="str">
        <f>Critères!C38</f>
        <v>5.4</v>
      </c>
      <c r="D39" s="23" t="str">
        <f>Critères!D38</f>
        <v>Pour chaque tableau de données ayant un titre, le titre est-il correctement associé au tableau de données ?</v>
      </c>
      <c r="E39" s="23" t="s">
        <v>155</v>
      </c>
      <c r="F39" s="29" t="s">
        <v>162</v>
      </c>
      <c r="G39" s="23"/>
      <c r="H39" s="23"/>
    </row>
    <row r="40" spans="1:9" ht="32" x14ac:dyDescent="0.2">
      <c r="A40" s="107"/>
      <c r="B40" s="28" t="str">
        <f>Critères!B39</f>
        <v>RGAA</v>
      </c>
      <c r="C40" s="28" t="str">
        <f>Critères!C39</f>
        <v>5.5</v>
      </c>
      <c r="D40" s="23" t="str">
        <f>Critères!D39</f>
        <v>Pour chaque tableau de données ayant un titre, celui-ci est-il pertinent ?</v>
      </c>
      <c r="E40" s="23" t="s">
        <v>155</v>
      </c>
      <c r="F40" s="29" t="s">
        <v>162</v>
      </c>
      <c r="G40" s="31"/>
      <c r="H40" s="23"/>
    </row>
    <row r="41" spans="1:9" ht="48" x14ac:dyDescent="0.2">
      <c r="A41" s="107"/>
      <c r="B41" s="28" t="str">
        <f>Critères!B40</f>
        <v>RGAA</v>
      </c>
      <c r="C41" s="28" t="str">
        <f>Critères!C40</f>
        <v>5.6</v>
      </c>
      <c r="D41" s="23" t="str">
        <f>Critères!D40</f>
        <v>Pour chaque tableau de données, chaque en-tête de colonnes et chaque en-tête de lignes sont-ils correctement déclarés ?</v>
      </c>
      <c r="E41" s="23" t="s">
        <v>155</v>
      </c>
      <c r="F41" s="29" t="s">
        <v>162</v>
      </c>
      <c r="G41" s="23"/>
      <c r="H41" s="23"/>
    </row>
    <row r="42" spans="1:9" ht="48" x14ac:dyDescent="0.2">
      <c r="A42" s="107"/>
      <c r="B42" s="28" t="str">
        <f>Critères!B41</f>
        <v>RGAA</v>
      </c>
      <c r="C42" s="28" t="str">
        <f>Critères!C41</f>
        <v>5.7</v>
      </c>
      <c r="D42" s="23" t="str">
        <f>Critères!D41</f>
        <v>Pour chaque tableau de données, la technique appropriée permettant d’associer chaque cellule avec ses en-têtes est-elle utilisée (hors cas particuliers) ?</v>
      </c>
      <c r="E42" s="23" t="s">
        <v>155</v>
      </c>
      <c r="F42" s="29" t="s">
        <v>162</v>
      </c>
      <c r="G42" s="23"/>
      <c r="H42" s="23"/>
    </row>
    <row r="43" spans="1:9" ht="48" x14ac:dyDescent="0.2">
      <c r="A43" s="108"/>
      <c r="B43" s="28" t="str">
        <f>Critères!B42</f>
        <v>RGAA</v>
      </c>
      <c r="C43" s="28" t="str">
        <f>Critères!C42</f>
        <v>5.8</v>
      </c>
      <c r="D43" s="23" t="str">
        <f>Critères!D42</f>
        <v>Chaque tableau de mise en forme ne doit pas utiliser d’éléments propres aux tableaux de données. Cette règle est-elle respectée ?</v>
      </c>
      <c r="E43" s="23" t="s">
        <v>155</v>
      </c>
      <c r="F43" s="29" t="s">
        <v>162</v>
      </c>
      <c r="G43" s="23"/>
      <c r="H43" s="23"/>
    </row>
    <row r="44" spans="1:9" ht="17" x14ac:dyDescent="0.2">
      <c r="A44" s="106" t="str">
        <f>Critères!$A$43</f>
        <v>LIENS</v>
      </c>
      <c r="B44" s="28" t="str">
        <f>Critères!B43</f>
        <v>RGAA</v>
      </c>
      <c r="C44" s="28" t="str">
        <f>Critères!C43</f>
        <v>6.1</v>
      </c>
      <c r="D44" s="23" t="str">
        <f>Critères!D43</f>
        <v>Chaque lien est-il explicite (hors cas particuliers) ?</v>
      </c>
      <c r="E44" s="23" t="s">
        <v>155</v>
      </c>
      <c r="F44" s="29" t="s">
        <v>162</v>
      </c>
      <c r="G44" s="23"/>
      <c r="H44" s="23"/>
    </row>
    <row r="45" spans="1:9" ht="17" x14ac:dyDescent="0.2">
      <c r="A45" s="108"/>
      <c r="B45" s="28" t="str">
        <f>Critères!B44</f>
        <v>RGAA</v>
      </c>
      <c r="C45" s="28" t="str">
        <f>Critères!C44</f>
        <v>6.2</v>
      </c>
      <c r="D45" s="23" t="str">
        <f>Critères!D44</f>
        <v>Dans chaque page web, chaque lien a-t-il un intitulé ?</v>
      </c>
      <c r="E45" s="23" t="s">
        <v>155</v>
      </c>
      <c r="F45" s="29" t="s">
        <v>162</v>
      </c>
      <c r="G45" s="23"/>
      <c r="H45" s="23"/>
    </row>
    <row r="46" spans="1:9" ht="32" x14ac:dyDescent="0.2">
      <c r="A46" s="106" t="str">
        <f>Critères!$A$45</f>
        <v>SCRIPTS</v>
      </c>
      <c r="B46" s="28" t="str">
        <f>Critères!B45</f>
        <v>RGAA</v>
      </c>
      <c r="C46" s="28" t="str">
        <f>Critères!C45</f>
        <v>7.1</v>
      </c>
      <c r="D46" s="23" t="str">
        <f>Critères!D45</f>
        <v>Chaque script est-il, si nécessaire, compatible avec les technologies d’assistance ?</v>
      </c>
      <c r="E46" s="23" t="s">
        <v>155</v>
      </c>
      <c r="F46" s="29" t="s">
        <v>162</v>
      </c>
      <c r="G46" s="23"/>
      <c r="H46" s="23"/>
    </row>
    <row r="47" spans="1:9" ht="32" x14ac:dyDescent="0.2">
      <c r="A47" s="107"/>
      <c r="B47" s="28" t="str">
        <f>Critères!B46</f>
        <v>RGAA</v>
      </c>
      <c r="C47" s="28" t="str">
        <f>Critères!C46</f>
        <v>7.2</v>
      </c>
      <c r="D47" s="23" t="str">
        <f>Critères!D46</f>
        <v>Pour chaque script ayant une alternative, cette alternative est-elle pertinente ?</v>
      </c>
      <c r="E47" s="23" t="s">
        <v>155</v>
      </c>
      <c r="F47" s="29" t="s">
        <v>162</v>
      </c>
      <c r="G47" s="23"/>
      <c r="H47" s="23"/>
      <c r="I47" s="37"/>
    </row>
    <row r="48" spans="1:9" ht="32" x14ac:dyDescent="0.2">
      <c r="A48" s="107"/>
      <c r="B48" s="28" t="str">
        <f>Critères!B47</f>
        <v>RGAA</v>
      </c>
      <c r="C48" s="28" t="str">
        <f>Critères!C47</f>
        <v>7.3</v>
      </c>
      <c r="D48" s="23" t="str">
        <f>Critères!D47</f>
        <v>Chaque script est-il contrôlable par le clavier et par tout dispositif de pointage (hors cas particuliers) ?</v>
      </c>
      <c r="E48" s="23" t="s">
        <v>155</v>
      </c>
      <c r="F48" s="29" t="s">
        <v>162</v>
      </c>
      <c r="G48" s="23"/>
      <c r="H48" s="23"/>
    </row>
    <row r="49" spans="1:8" ht="32" x14ac:dyDescent="0.2">
      <c r="A49" s="107"/>
      <c r="B49" s="28" t="str">
        <f>Critères!B48</f>
        <v>RGAA</v>
      </c>
      <c r="C49" s="28" t="str">
        <f>Critères!C48</f>
        <v>7.4</v>
      </c>
      <c r="D49" s="23" t="str">
        <f>Critères!D48</f>
        <v>Pour chaque script qui initie un changement de contexte, l’utilisateur est-il averti ou en a-t-il le contrôle ?</v>
      </c>
      <c r="E49" s="23" t="s">
        <v>155</v>
      </c>
      <c r="F49" s="29" t="s">
        <v>162</v>
      </c>
      <c r="G49" s="23"/>
      <c r="H49" s="23"/>
    </row>
    <row r="50" spans="1:8" ht="32" x14ac:dyDescent="0.2">
      <c r="A50" s="108"/>
      <c r="B50" s="28" t="str">
        <f>Critères!B49</f>
        <v>RGAA</v>
      </c>
      <c r="C50" s="28" t="str">
        <f>Critères!C49</f>
        <v>7.5</v>
      </c>
      <c r="D50" s="23" t="str">
        <f>Critères!D49</f>
        <v>Dans chaque page web, les messages de statut sont-ils correctement restitués par les technologies d’assistance ?</v>
      </c>
      <c r="E50" s="23" t="s">
        <v>155</v>
      </c>
      <c r="F50" s="29" t="s">
        <v>162</v>
      </c>
      <c r="G50" s="23"/>
      <c r="H50" s="23"/>
    </row>
    <row r="51" spans="1:8" ht="17" x14ac:dyDescent="0.2">
      <c r="A51" s="106" t="str">
        <f>Critères!$A$50</f>
        <v>ÉLÉMENTS OBLIGATOIRES</v>
      </c>
      <c r="B51" s="28" t="str">
        <f>Critères!B50</f>
        <v>RGAA</v>
      </c>
      <c r="C51" s="28" t="str">
        <f>Critères!C50</f>
        <v>8.1</v>
      </c>
      <c r="D51" s="23" t="str">
        <f>Critères!D50</f>
        <v>Chaque page web est-elle définie par un type de document ?</v>
      </c>
      <c r="E51" s="23" t="s">
        <v>155</v>
      </c>
      <c r="F51" s="29" t="s">
        <v>162</v>
      </c>
      <c r="G51" s="23"/>
      <c r="H51" s="23"/>
    </row>
    <row r="52" spans="1:8" ht="32" x14ac:dyDescent="0.2">
      <c r="A52" s="107"/>
      <c r="B52" s="28" t="str">
        <f>Critères!B51</f>
        <v>RGAA</v>
      </c>
      <c r="C52" s="28" t="str">
        <f>Critères!C51</f>
        <v>8.2</v>
      </c>
      <c r="D52" s="23" t="str">
        <f>Critères!D51</f>
        <v>Pour chaque page web, le code source généré est-il valide selon le type de document spécifié (hors cas particuliers) ?</v>
      </c>
      <c r="E52" s="23" t="s">
        <v>155</v>
      </c>
      <c r="F52" s="29" t="s">
        <v>162</v>
      </c>
      <c r="G52" s="23"/>
      <c r="H52" s="23"/>
    </row>
    <row r="53" spans="1:8" ht="32" x14ac:dyDescent="0.2">
      <c r="A53" s="107"/>
      <c r="B53" s="28" t="str">
        <f>Critères!B52</f>
        <v>RGAA</v>
      </c>
      <c r="C53" s="28" t="str">
        <f>Critères!C52</f>
        <v>8.3</v>
      </c>
      <c r="D53" s="23" t="str">
        <f>Critères!D52</f>
        <v>Dans chaque page web, la langue par défaut est-elle présente ?</v>
      </c>
      <c r="E53" s="23" t="s">
        <v>155</v>
      </c>
      <c r="F53" s="29" t="s">
        <v>162</v>
      </c>
      <c r="G53" s="23"/>
      <c r="H53" s="23"/>
    </row>
    <row r="54" spans="1:8" ht="32" x14ac:dyDescent="0.2">
      <c r="A54" s="107"/>
      <c r="B54" s="28" t="str">
        <f>Critères!B53</f>
        <v>RGAA</v>
      </c>
      <c r="C54" s="28" t="str">
        <f>Critères!C53</f>
        <v>8.4</v>
      </c>
      <c r="D54" s="23" t="str">
        <f>Critères!D53</f>
        <v>Pour chaque page web ayant une langue par défaut, le code de langue est-il pertinent ?</v>
      </c>
      <c r="E54" s="23" t="s">
        <v>155</v>
      </c>
      <c r="F54" s="29" t="s">
        <v>162</v>
      </c>
      <c r="G54" s="23"/>
      <c r="H54" s="23"/>
    </row>
    <row r="55" spans="1:8" ht="17" x14ac:dyDescent="0.2">
      <c r="A55" s="107"/>
      <c r="B55" s="28" t="str">
        <f>Critères!B54</f>
        <v>RGAA</v>
      </c>
      <c r="C55" s="28" t="str">
        <f>Critères!C54</f>
        <v>8.5</v>
      </c>
      <c r="D55" s="23" t="str">
        <f>Critères!D54</f>
        <v>Chaque page web a-t-elle un titre de page ?</v>
      </c>
      <c r="E55" s="23" t="s">
        <v>155</v>
      </c>
      <c r="F55" s="29" t="s">
        <v>162</v>
      </c>
      <c r="G55" s="23"/>
      <c r="H55" s="23"/>
    </row>
    <row r="56" spans="1:8" ht="32" x14ac:dyDescent="0.2">
      <c r="A56" s="107"/>
      <c r="B56" s="28" t="str">
        <f>Critères!B55</f>
        <v>RGAA</v>
      </c>
      <c r="C56" s="28" t="str">
        <f>Critères!C55</f>
        <v>8.6</v>
      </c>
      <c r="D56" s="23" t="str">
        <f>Critères!D55</f>
        <v>Pour chaque page web ayant un titre de page, ce titre est-il pertinent ?</v>
      </c>
      <c r="E56" s="23" t="s">
        <v>155</v>
      </c>
      <c r="F56" s="29" t="s">
        <v>162</v>
      </c>
      <c r="G56" s="23"/>
      <c r="H56" s="23"/>
    </row>
    <row r="57" spans="1:8" ht="32" x14ac:dyDescent="0.2">
      <c r="A57" s="107"/>
      <c r="B57" s="28" t="str">
        <f>Critères!B56</f>
        <v>RGAA</v>
      </c>
      <c r="C57" s="28" t="str">
        <f>Critères!C56</f>
        <v>8.7</v>
      </c>
      <c r="D57" s="23" t="str">
        <f>Critères!D56</f>
        <v>Dans chaque page web, chaque changement de langue est-il indiqué dans le code source (hors cas particuliers) ?</v>
      </c>
      <c r="E57" s="23" t="s">
        <v>155</v>
      </c>
      <c r="F57" s="29" t="s">
        <v>162</v>
      </c>
      <c r="G57" s="23"/>
      <c r="H57" s="23"/>
    </row>
    <row r="58" spans="1:8" ht="32" x14ac:dyDescent="0.2">
      <c r="A58" s="107"/>
      <c r="B58" s="28" t="str">
        <f>Critères!B57</f>
        <v>RGAA</v>
      </c>
      <c r="C58" s="28" t="str">
        <f>Critères!C57</f>
        <v>8.8</v>
      </c>
      <c r="D58" s="23" t="str">
        <f>Critères!D57</f>
        <v>Dans chaque page web, le code de langue de chaque changement de langue est-il valide et pertinent ?</v>
      </c>
      <c r="E58" s="23" t="s">
        <v>155</v>
      </c>
      <c r="F58" s="29" t="s">
        <v>162</v>
      </c>
      <c r="G58" s="23"/>
      <c r="H58" s="23"/>
    </row>
    <row r="59" spans="1:8" ht="48" x14ac:dyDescent="0.2">
      <c r="A59" s="107"/>
      <c r="B59" s="28" t="str">
        <f>Critères!B58</f>
        <v>RGAA</v>
      </c>
      <c r="C59" s="28" t="str">
        <f>Critères!C58</f>
        <v>8.9</v>
      </c>
      <c r="D59" s="23" t="str">
        <f>Critères!D58</f>
        <v>Dans chaque page web, les balises ne doivent pas être utilisées uniquement à des fins de présentation. Cette règle est-elle respectée ?</v>
      </c>
      <c r="E59" s="23" t="s">
        <v>155</v>
      </c>
      <c r="F59" s="29" t="s">
        <v>162</v>
      </c>
      <c r="G59" s="23"/>
      <c r="H59" s="23"/>
    </row>
    <row r="60" spans="1:8" ht="32" x14ac:dyDescent="0.2">
      <c r="A60" s="108"/>
      <c r="B60" s="28" t="str">
        <f>Critères!B59</f>
        <v>RGAA</v>
      </c>
      <c r="C60" s="28" t="str">
        <f>Critères!C59</f>
        <v>8.10</v>
      </c>
      <c r="D60" s="23" t="str">
        <f>Critères!D59</f>
        <v>Dans chaque page web, les changements du sens de lecture sont-ils signalés ?</v>
      </c>
      <c r="E60" s="23" t="s">
        <v>155</v>
      </c>
      <c r="F60" s="29" t="s">
        <v>162</v>
      </c>
      <c r="G60" s="23"/>
      <c r="H60" s="23"/>
    </row>
    <row r="61" spans="1:8" ht="32" x14ac:dyDescent="0.2">
      <c r="A61" s="106" t="str">
        <f>Critères!$A$60</f>
        <v>STRUCTURATION</v>
      </c>
      <c r="B61" s="28" t="str">
        <f>Critères!B60</f>
        <v>RGAA</v>
      </c>
      <c r="C61" s="28" t="str">
        <f>Critères!C60</f>
        <v>9.1</v>
      </c>
      <c r="D61" s="23" t="str">
        <f>Critères!D60</f>
        <v>Dans chaque page web, l’information est-elle structurée par l’utilisation appropriée de titres ?</v>
      </c>
      <c r="E61" s="23" t="s">
        <v>155</v>
      </c>
      <c r="F61" s="29" t="s">
        <v>162</v>
      </c>
      <c r="G61" s="23"/>
      <c r="H61" s="23"/>
    </row>
    <row r="62" spans="1:8" ht="32" x14ac:dyDescent="0.2">
      <c r="A62" s="107"/>
      <c r="B62" s="28" t="str">
        <f>Critères!B61</f>
        <v>RGAA</v>
      </c>
      <c r="C62" s="28" t="str">
        <f>Critères!C61</f>
        <v>9.2</v>
      </c>
      <c r="D62" s="23" t="str">
        <f>Critères!D61</f>
        <v>Dans chaque page web, la structure du document est-elle cohérente (hors cas particuliers) ?</v>
      </c>
      <c r="E62" s="23" t="s">
        <v>155</v>
      </c>
      <c r="F62" s="29" t="s">
        <v>162</v>
      </c>
      <c r="G62" s="23"/>
      <c r="H62" s="23"/>
    </row>
    <row r="63" spans="1:8" ht="32" x14ac:dyDescent="0.2">
      <c r="A63" s="107"/>
      <c r="B63" s="28" t="str">
        <f>Critères!B62</f>
        <v>RGAA</v>
      </c>
      <c r="C63" s="28" t="str">
        <f>Critères!C62</f>
        <v>9.3</v>
      </c>
      <c r="D63" s="23" t="str">
        <f>Critères!D62</f>
        <v>Dans chaque page web, chaque liste est-elle correctement structurée ?</v>
      </c>
      <c r="E63" s="23" t="s">
        <v>155</v>
      </c>
      <c r="F63" s="29" t="s">
        <v>162</v>
      </c>
      <c r="G63" s="23"/>
      <c r="H63" s="23"/>
    </row>
    <row r="64" spans="1:8" ht="32" x14ac:dyDescent="0.2">
      <c r="A64" s="108"/>
      <c r="B64" s="28" t="str">
        <f>Critères!B63</f>
        <v>RGAA</v>
      </c>
      <c r="C64" s="28" t="str">
        <f>Critères!C63</f>
        <v>9.4</v>
      </c>
      <c r="D64" s="23" t="str">
        <f>Critères!D63</f>
        <v>Dans chaque page web, chaque citation est-elle correctement indiquée ?</v>
      </c>
      <c r="E64" s="23" t="s">
        <v>155</v>
      </c>
      <c r="F64" s="29" t="s">
        <v>162</v>
      </c>
      <c r="G64" s="23"/>
      <c r="H64" s="23"/>
    </row>
    <row r="65" spans="1:8" ht="32" x14ac:dyDescent="0.2">
      <c r="A65" s="106" t="str">
        <f>Critères!$A$64</f>
        <v>PRÉSENTATION</v>
      </c>
      <c r="B65" s="28" t="str">
        <f>Critères!B64</f>
        <v>RGAA</v>
      </c>
      <c r="C65" s="28" t="str">
        <f>Critères!C64</f>
        <v>10.1</v>
      </c>
      <c r="D65" s="23" t="str">
        <f>Critères!D64</f>
        <v>Dans le site web, des feuilles de styles sont-elles utilisées pour contrôler la présentation de l’information ?</v>
      </c>
      <c r="E65" s="23" t="s">
        <v>155</v>
      </c>
      <c r="F65" s="29" t="s">
        <v>162</v>
      </c>
      <c r="G65" s="23"/>
      <c r="H65" s="23"/>
    </row>
    <row r="66" spans="1:8" ht="48" x14ac:dyDescent="0.2">
      <c r="A66" s="107"/>
      <c r="B66" s="28" t="str">
        <f>Critères!B65</f>
        <v>RGAA</v>
      </c>
      <c r="C66" s="28" t="str">
        <f>Critères!C65</f>
        <v>10.2</v>
      </c>
      <c r="D66" s="23" t="str">
        <f>Critères!D65</f>
        <v>Dans chaque page web, le contenu visible porteur d’information reste-t-il présent lorsque les feuilles de styles sont désactivées ?</v>
      </c>
      <c r="E66" s="23" t="s">
        <v>155</v>
      </c>
      <c r="F66" s="29" t="s">
        <v>162</v>
      </c>
      <c r="G66" s="23"/>
      <c r="H66" s="23"/>
    </row>
    <row r="67" spans="1:8" ht="48" x14ac:dyDescent="0.2">
      <c r="A67" s="107"/>
      <c r="B67" s="28" t="str">
        <f>Critères!B66</f>
        <v>RGAA</v>
      </c>
      <c r="C67" s="28" t="str">
        <f>Critères!C66</f>
        <v>10.3</v>
      </c>
      <c r="D67" s="23" t="str">
        <f>Critères!D66</f>
        <v>Dans chaque page web, l’information reste-t-elle compréhensible lorsque les feuilles de styles sont désactivées ?</v>
      </c>
      <c r="E67" s="23" t="s">
        <v>155</v>
      </c>
      <c r="F67" s="29" t="s">
        <v>162</v>
      </c>
      <c r="G67" s="23"/>
      <c r="H67" s="23"/>
    </row>
    <row r="68" spans="1:8" ht="48" x14ac:dyDescent="0.2">
      <c r="A68" s="107"/>
      <c r="B68" s="28" t="str">
        <f>Critères!B67</f>
        <v>RGAA</v>
      </c>
      <c r="C68" s="28" t="str">
        <f>Critères!C67</f>
        <v>10.4</v>
      </c>
      <c r="D68" s="23" t="str">
        <f>Critères!D67</f>
        <v>Dans chaque page web, le texte reste-t-il lisible lorsque la taille des caractères est augmentée jusqu’à 200%, au moins (hors cas particuliers) ?</v>
      </c>
      <c r="E68" s="23" t="s">
        <v>155</v>
      </c>
      <c r="F68" s="29" t="s">
        <v>162</v>
      </c>
      <c r="G68" s="23"/>
      <c r="H68" s="23"/>
    </row>
    <row r="69" spans="1:8" ht="48" x14ac:dyDescent="0.2">
      <c r="A69" s="107"/>
      <c r="B69" s="28" t="str">
        <f>Critères!B68</f>
        <v>RGAA</v>
      </c>
      <c r="C69" s="28" t="str">
        <f>Critères!C68</f>
        <v>10.5</v>
      </c>
      <c r="D69" s="23" t="str">
        <f>Critères!D68</f>
        <v>Dans chaque page web, les déclarations CSS de couleurs de fond d’élément et de police sont-elles correctement utilisées ?</v>
      </c>
      <c r="E69" s="23" t="s">
        <v>155</v>
      </c>
      <c r="F69" s="29" t="s">
        <v>162</v>
      </c>
      <c r="G69" s="23"/>
      <c r="H69" s="23"/>
    </row>
    <row r="70" spans="1:8" ht="32" x14ac:dyDescent="0.2">
      <c r="A70" s="107"/>
      <c r="B70" s="28" t="str">
        <f>Critères!B69</f>
        <v>RGAA</v>
      </c>
      <c r="C70" s="28" t="str">
        <f>Critères!C69</f>
        <v>10.6</v>
      </c>
      <c r="D70" s="23" t="str">
        <f>Critères!D69</f>
        <v>Dans chaque page web, chaque lien dont la nature n’est pas évidente est-il visible par rapport au texte environnant ?</v>
      </c>
      <c r="E70" s="23" t="s">
        <v>155</v>
      </c>
      <c r="F70" s="29" t="s">
        <v>162</v>
      </c>
      <c r="G70" s="23"/>
      <c r="H70" s="23"/>
    </row>
    <row r="71" spans="1:8" ht="32" x14ac:dyDescent="0.2">
      <c r="A71" s="107"/>
      <c r="B71" s="28" t="str">
        <f>Critères!B70</f>
        <v>RGAA</v>
      </c>
      <c r="C71" s="28" t="str">
        <f>Critères!C70</f>
        <v>10.7</v>
      </c>
      <c r="D71" s="23" t="str">
        <f>Critères!D70</f>
        <v>Dans chaque page web, pour chaque élément recevant le focus, la prise de focus est-elle visible ?</v>
      </c>
      <c r="E71" s="23" t="s">
        <v>155</v>
      </c>
      <c r="F71" s="29" t="s">
        <v>162</v>
      </c>
      <c r="G71" s="23"/>
      <c r="H71" s="23"/>
    </row>
    <row r="72" spans="1:8" ht="32" x14ac:dyDescent="0.2">
      <c r="A72" s="107"/>
      <c r="B72" s="28" t="str">
        <f>Critères!B71</f>
        <v>RGAA</v>
      </c>
      <c r="C72" s="28" t="str">
        <f>Critères!C71</f>
        <v>10.8</v>
      </c>
      <c r="D72" s="23" t="str">
        <f>Critères!D71</f>
        <v>Pour chaque page web, les contenus cachés ont-ils vocation à être ignorés par les technologies d’assistance ?</v>
      </c>
      <c r="E72" s="23" t="s">
        <v>155</v>
      </c>
      <c r="F72" s="29" t="s">
        <v>162</v>
      </c>
      <c r="G72" s="23"/>
      <c r="H72" s="23"/>
    </row>
    <row r="73" spans="1:8" ht="48" x14ac:dyDescent="0.2">
      <c r="A73" s="107"/>
      <c r="B73" s="28" t="str">
        <f>Critères!B72</f>
        <v>RGAA</v>
      </c>
      <c r="C73" s="28" t="str">
        <f>Critères!C72</f>
        <v>10.9</v>
      </c>
      <c r="D73" s="23" t="str">
        <f>Critères!D72</f>
        <v>Dans chaque page web, l’information ne doit pas être donnée uniquement par la forme, taille ou position. Cette règle est-elle respectée ?</v>
      </c>
      <c r="E73" s="23" t="s">
        <v>155</v>
      </c>
      <c r="F73" s="29" t="s">
        <v>162</v>
      </c>
      <c r="G73" s="23"/>
      <c r="H73" s="23"/>
    </row>
    <row r="74" spans="1:8" ht="48" x14ac:dyDescent="0.2">
      <c r="A74" s="107"/>
      <c r="B74" s="28" t="str">
        <f>Critères!B73</f>
        <v>RGAA</v>
      </c>
      <c r="C74" s="28" t="str">
        <f>Critères!C73</f>
        <v>10.10</v>
      </c>
      <c r="D74" s="23" t="str">
        <f>Critères!D73</f>
        <v>Dans chaque page web, l’information ne doit pas être donnée par la forme, taille ou position uniquement. Cette règle est-elle implémentée de façon pertinente ?</v>
      </c>
      <c r="E74" s="23" t="s">
        <v>155</v>
      </c>
      <c r="F74" s="29" t="s">
        <v>162</v>
      </c>
      <c r="G74" s="23"/>
      <c r="H74" s="23"/>
    </row>
    <row r="75" spans="1:8" ht="96" x14ac:dyDescent="0.2">
      <c r="A75" s="107"/>
      <c r="B75" s="28" t="str">
        <f>Critères!B74</f>
        <v>RGAA</v>
      </c>
      <c r="C75" s="28" t="str">
        <f>Critères!C74</f>
        <v>10.11</v>
      </c>
      <c r="D75" s="23" t="str">
        <f>Critères!D74</f>
        <v>Pour chaque page web, les contenus peuvent-ils être présentés sans perte d’information ou de fonctionnalité et sans avoir recours soit à un défilement vertical pour une fenêtre ayant une hauteur de 256 px, soit à un défilement horizontal pour une fenêtre ayant une largeur de 320 px (hors cas particuliers) ?</v>
      </c>
      <c r="E75" s="23" t="s">
        <v>155</v>
      </c>
      <c r="F75" s="29" t="s">
        <v>162</v>
      </c>
      <c r="G75" s="23"/>
      <c r="H75" s="23"/>
    </row>
    <row r="76" spans="1:8" ht="64" x14ac:dyDescent="0.2">
      <c r="A76" s="107"/>
      <c r="B76" s="28" t="str">
        <f>Critères!B75</f>
        <v>RGAA</v>
      </c>
      <c r="C76" s="28" t="str">
        <f>Critères!C75</f>
        <v>10.12</v>
      </c>
      <c r="D76" s="23" t="str">
        <f>Critères!D75</f>
        <v>Dans chaque page web, les propriétés d’espacement du texte peuvent-elles être redéfinies par l’utilisateur sans perte de contenu ou de fonctionnalité (hors cas particuliers) ?</v>
      </c>
      <c r="E76" s="23" t="s">
        <v>155</v>
      </c>
      <c r="F76" s="29" t="s">
        <v>162</v>
      </c>
      <c r="G76" s="23"/>
      <c r="H76" s="23"/>
    </row>
    <row r="77" spans="1:8" ht="64" x14ac:dyDescent="0.2">
      <c r="A77" s="107"/>
      <c r="B77" s="28" t="str">
        <f>Critères!B76</f>
        <v>RGAA</v>
      </c>
      <c r="C77" s="28" t="str">
        <f>Critères!C76</f>
        <v>10.13</v>
      </c>
      <c r="D77" s="23" t="str">
        <f>Critères!D76</f>
        <v>Dans chaque page web, les contenus additionnels apparaissant à la prise de focus ou au survol d’un composant d’interface sont-ils contrôlables par l’utilisateur (hors cas particuliers) ?</v>
      </c>
      <c r="E77" s="23" t="s">
        <v>155</v>
      </c>
      <c r="F77" s="29" t="s">
        <v>162</v>
      </c>
      <c r="G77" s="23"/>
      <c r="H77" s="23"/>
    </row>
    <row r="78" spans="1:8" ht="48" x14ac:dyDescent="0.2">
      <c r="A78" s="108"/>
      <c r="B78" s="28" t="str">
        <f>Critères!B77</f>
        <v>RGAA</v>
      </c>
      <c r="C78" s="28" t="str">
        <f>Critères!C77</f>
        <v>10.14</v>
      </c>
      <c r="D78" s="23" t="str">
        <f>Critères!D77</f>
        <v>Dans chaque page web, les contenus additionnels apparaissant via les styles CSS uniquement peuvent-ils être rendus visibles au clavier et par tout dispositif de pointage ?</v>
      </c>
      <c r="E78" s="23" t="s">
        <v>155</v>
      </c>
      <c r="F78" s="29" t="s">
        <v>162</v>
      </c>
      <c r="G78" s="23"/>
      <c r="H78" s="23"/>
    </row>
    <row r="79" spans="1:8" ht="17" x14ac:dyDescent="0.2">
      <c r="A79" s="106" t="str">
        <f>Critères!$A$78</f>
        <v>FORMULAIRES</v>
      </c>
      <c r="B79" s="28" t="str">
        <f>Critères!B78</f>
        <v>RGAA</v>
      </c>
      <c r="C79" s="28" t="str">
        <f>Critères!C78</f>
        <v>11.1</v>
      </c>
      <c r="D79" s="23" t="str">
        <f>Critères!D78</f>
        <v>Chaque champ de formulaire a-t-il une étiquette ?</v>
      </c>
      <c r="E79" s="23" t="s">
        <v>155</v>
      </c>
      <c r="F79" s="29" t="s">
        <v>162</v>
      </c>
      <c r="G79" s="23"/>
      <c r="H79" s="23"/>
    </row>
    <row r="80" spans="1:8" ht="32" x14ac:dyDescent="0.2">
      <c r="A80" s="107"/>
      <c r="B80" s="28" t="str">
        <f>Critères!B79</f>
        <v>RGAA</v>
      </c>
      <c r="C80" s="28" t="str">
        <f>Critères!C79</f>
        <v>11.2</v>
      </c>
      <c r="D80" s="23" t="str">
        <f>Critères!D79</f>
        <v>Chaque étiquette associée à un champ de formulaire est-elle pertinente (hors cas particuliers) ?</v>
      </c>
      <c r="E80" s="23" t="s">
        <v>155</v>
      </c>
      <c r="F80" s="29" t="s">
        <v>162</v>
      </c>
      <c r="G80" s="23"/>
      <c r="H80" s="23"/>
    </row>
    <row r="81" spans="1:8" ht="64" x14ac:dyDescent="0.2">
      <c r="A81" s="107"/>
      <c r="B81" s="28" t="str">
        <f>Critères!B80</f>
        <v>RGAA</v>
      </c>
      <c r="C81" s="28" t="str">
        <f>Critères!C80</f>
        <v>11.3</v>
      </c>
      <c r="D81" s="23" t="str">
        <f>Critères!D80</f>
        <v>Dans chaque formulaire, chaque étiquette associée à un champ de formulaire ayant la même fonction et répétée plusieurs fois dans une même page ou dans un ensemble de pages est-elle cohérente ?</v>
      </c>
      <c r="E81" s="23" t="s">
        <v>155</v>
      </c>
      <c r="F81" s="29" t="s">
        <v>162</v>
      </c>
      <c r="G81" s="23"/>
      <c r="H81" s="23"/>
    </row>
    <row r="82" spans="1:8" ht="32" x14ac:dyDescent="0.2">
      <c r="A82" s="107"/>
      <c r="B82" s="28" t="str">
        <f>Critères!B81</f>
        <v>RGAA</v>
      </c>
      <c r="C82" s="28" t="str">
        <f>Critères!C81</f>
        <v>11.4</v>
      </c>
      <c r="D82" s="23" t="str">
        <f>Critères!D81</f>
        <v>Dans chaque formulaire, chaque étiquette de champ et son champ associé sont-ils accolés (hors cas particuliers) ?</v>
      </c>
      <c r="E82" s="23" t="s">
        <v>155</v>
      </c>
      <c r="F82" s="29" t="s">
        <v>162</v>
      </c>
      <c r="G82" s="23"/>
      <c r="H82" s="23"/>
    </row>
    <row r="83" spans="1:8" ht="32" x14ac:dyDescent="0.2">
      <c r="A83" s="107"/>
      <c r="B83" s="28" t="str">
        <f>Critères!B82</f>
        <v>RGAA</v>
      </c>
      <c r="C83" s="28" t="str">
        <f>Critères!C82</f>
        <v>11.5</v>
      </c>
      <c r="D83" s="23" t="str">
        <f>Critères!D82</f>
        <v>Dans chaque formulaire, les champs de même nature sont-ils regroupés, si nécessaire ?</v>
      </c>
      <c r="E83" s="23" t="s">
        <v>155</v>
      </c>
      <c r="F83" s="29" t="s">
        <v>162</v>
      </c>
      <c r="G83" s="23"/>
      <c r="H83" s="23"/>
    </row>
    <row r="84" spans="1:8" ht="32" x14ac:dyDescent="0.2">
      <c r="A84" s="107"/>
      <c r="B84" s="28" t="str">
        <f>Critères!B83</f>
        <v>RGAA</v>
      </c>
      <c r="C84" s="28" t="str">
        <f>Critères!C83</f>
        <v>11.6</v>
      </c>
      <c r="D84" s="23" t="str">
        <f>Critères!D83</f>
        <v>Dans chaque formulaire, chaque regroupement de champs de même nature a-t-il une légende ?</v>
      </c>
      <c r="E84" s="23" t="s">
        <v>155</v>
      </c>
      <c r="F84" s="29" t="s">
        <v>162</v>
      </c>
      <c r="G84" s="23"/>
      <c r="H84" s="23"/>
    </row>
    <row r="85" spans="1:8" ht="48" x14ac:dyDescent="0.2">
      <c r="A85" s="107"/>
      <c r="B85" s="28" t="str">
        <f>Critères!B84</f>
        <v>RGAA</v>
      </c>
      <c r="C85" s="28" t="str">
        <f>Critères!C84</f>
        <v>11.7</v>
      </c>
      <c r="D85" s="23" t="str">
        <f>Critères!D84</f>
        <v>Dans chaque formulaire, chaque légende associée à un regroupement de champs de même nature est-elle pertinente ?</v>
      </c>
      <c r="E85" s="23" t="s">
        <v>155</v>
      </c>
      <c r="F85" s="29" t="s">
        <v>162</v>
      </c>
      <c r="G85" s="23"/>
      <c r="H85" s="23"/>
    </row>
    <row r="86" spans="1:8" ht="32" x14ac:dyDescent="0.2">
      <c r="A86" s="107"/>
      <c r="B86" s="28" t="str">
        <f>Critères!B85</f>
        <v>RGAA</v>
      </c>
      <c r="C86" s="28" t="str">
        <f>Critères!C85</f>
        <v>11.8</v>
      </c>
      <c r="D86" s="23" t="str">
        <f>Critères!D85</f>
        <v>Dans chaque formulaire, les items de même nature d’une liste de choix sont-ils regroupés de manière pertinente ?</v>
      </c>
      <c r="E86" s="23" t="s">
        <v>155</v>
      </c>
      <c r="F86" s="29" t="s">
        <v>162</v>
      </c>
      <c r="G86" s="23"/>
      <c r="H86" s="23"/>
    </row>
    <row r="87" spans="1:8" ht="32" x14ac:dyDescent="0.2">
      <c r="A87" s="107"/>
      <c r="B87" s="28" t="str">
        <f>Critères!B86</f>
        <v>RGAA</v>
      </c>
      <c r="C87" s="28" t="str">
        <f>Critères!C86</f>
        <v>11.9</v>
      </c>
      <c r="D87" s="23" t="str">
        <f>Critères!D86</f>
        <v>Dans chaque formulaire, l’intitulé de chaque bouton est-il pertinent (hors cas particuliers) ?</v>
      </c>
      <c r="E87" s="23" t="s">
        <v>155</v>
      </c>
      <c r="F87" s="29" t="s">
        <v>162</v>
      </c>
      <c r="G87" s="23"/>
      <c r="H87" s="23"/>
    </row>
    <row r="88" spans="1:8" ht="32" x14ac:dyDescent="0.2">
      <c r="A88" s="107"/>
      <c r="B88" s="28" t="str">
        <f>Critères!B87</f>
        <v>RGAA</v>
      </c>
      <c r="C88" s="28" t="str">
        <f>Critères!C87</f>
        <v>11.10</v>
      </c>
      <c r="D88" s="23" t="str">
        <f>Critères!D87</f>
        <v>Dans chaque formulaire, le contrôle de saisie est-il utilisé de manière pertinente (hors cas particuliers) ?</v>
      </c>
      <c r="E88" s="23" t="s">
        <v>155</v>
      </c>
      <c r="F88" s="29" t="s">
        <v>162</v>
      </c>
      <c r="G88" s="23"/>
      <c r="H88" s="23"/>
    </row>
    <row r="89" spans="1:8" ht="48" x14ac:dyDescent="0.2">
      <c r="A89" s="107"/>
      <c r="B89" s="28" t="str">
        <f>Critères!B88</f>
        <v>RGAA</v>
      </c>
      <c r="C89" s="28" t="str">
        <f>Critères!C88</f>
        <v>11.11</v>
      </c>
      <c r="D89" s="23" t="str">
        <f>Critères!D88</f>
        <v>Dans chaque formulaire, le contrôle de saisie est-il accompagné, si nécessaire, de suggestions facilitant la correction des erreurs de saisie ?</v>
      </c>
      <c r="E89" s="23" t="s">
        <v>155</v>
      </c>
      <c r="F89" s="29" t="s">
        <v>162</v>
      </c>
      <c r="G89" s="23"/>
      <c r="H89" s="23"/>
    </row>
    <row r="90" spans="1:8" ht="80" x14ac:dyDescent="0.2">
      <c r="A90" s="107"/>
      <c r="B90" s="28" t="str">
        <f>Critères!B89</f>
        <v>RGAA</v>
      </c>
      <c r="C90" s="28" t="str">
        <f>Critères!C89</f>
        <v>11.12</v>
      </c>
      <c r="D90" s="23" t="str">
        <f>Critères!D89</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E90" s="23" t="s">
        <v>155</v>
      </c>
      <c r="F90" s="29" t="s">
        <v>162</v>
      </c>
      <c r="G90" s="23"/>
      <c r="H90" s="23"/>
    </row>
    <row r="91" spans="1:8" ht="48" x14ac:dyDescent="0.2">
      <c r="A91" s="108"/>
      <c r="B91" s="28" t="str">
        <f>Critères!B90</f>
        <v>RGAA</v>
      </c>
      <c r="C91" s="28" t="str">
        <f>Critères!C90</f>
        <v>11.13</v>
      </c>
      <c r="D91" s="23" t="str">
        <f>Critères!D90</f>
        <v>La finalité d’un champ de saisie peut-elle être déduite pour faciliter le remplissage automatique des champs avec les données de l’utilisateur ?</v>
      </c>
      <c r="E91" s="23" t="s">
        <v>155</v>
      </c>
      <c r="F91" s="29" t="s">
        <v>162</v>
      </c>
      <c r="G91" s="23"/>
      <c r="H91" s="23"/>
    </row>
    <row r="92" spans="1:8" ht="32" x14ac:dyDescent="0.2">
      <c r="A92" s="106" t="str">
        <f>Critères!$A$91</f>
        <v>NAVIGATION</v>
      </c>
      <c r="B92" s="28" t="str">
        <f>Critères!B91</f>
        <v>RGAA</v>
      </c>
      <c r="C92" s="28" t="str">
        <f>Critères!C91</f>
        <v>12.1</v>
      </c>
      <c r="D92" s="23" t="str">
        <f>Critères!D91</f>
        <v>Chaque ensemble de pages dispose-t-il de deux systèmes de navigation différents, au moins (hors cas particuliers) ?</v>
      </c>
      <c r="E92" s="23" t="s">
        <v>155</v>
      </c>
      <c r="F92" s="29" t="s">
        <v>162</v>
      </c>
      <c r="G92" s="23"/>
      <c r="H92" s="23"/>
    </row>
    <row r="93" spans="1:8" ht="48" x14ac:dyDescent="0.2">
      <c r="A93" s="107"/>
      <c r="B93" s="28" t="str">
        <f>Critères!B92</f>
        <v>RGAA</v>
      </c>
      <c r="C93" s="28" t="str">
        <f>Critères!C92</f>
        <v>12.2</v>
      </c>
      <c r="D93" s="23" t="str">
        <f>Critères!D92</f>
        <v>Dans chaque ensemble de pages, le menu et les barres de navigation sont-ils toujours à la même place (hors cas particuliers) ?</v>
      </c>
      <c r="E93" s="23" t="s">
        <v>155</v>
      </c>
      <c r="F93" s="29" t="s">
        <v>162</v>
      </c>
      <c r="G93" s="23"/>
      <c r="H93" s="23"/>
    </row>
    <row r="94" spans="1:8" ht="17" x14ac:dyDescent="0.2">
      <c r="A94" s="107"/>
      <c r="B94" s="28" t="str">
        <f>Critères!B93</f>
        <v>RGAA</v>
      </c>
      <c r="C94" s="28" t="str">
        <f>Critères!C93</f>
        <v>12.3</v>
      </c>
      <c r="D94" s="23" t="str">
        <f>Critères!D93</f>
        <v>La page « plan du site » est-elle pertinente ?</v>
      </c>
      <c r="E94" s="23" t="s">
        <v>155</v>
      </c>
      <c r="F94" s="29" t="s">
        <v>162</v>
      </c>
      <c r="G94" s="23"/>
      <c r="H94" s="23"/>
    </row>
    <row r="95" spans="1:8" ht="32" x14ac:dyDescent="0.2">
      <c r="A95" s="107"/>
      <c r="B95" s="28" t="str">
        <f>Critères!B94</f>
        <v>RGAA</v>
      </c>
      <c r="C95" s="28" t="str">
        <f>Critères!C94</f>
        <v>12.4</v>
      </c>
      <c r="D95" s="23" t="str">
        <f>Critères!D94</f>
        <v>Dans chaque ensemble de pages, la page « plan du site » est-elle atteignable de manière identique ?</v>
      </c>
      <c r="E95" s="23" t="s">
        <v>155</v>
      </c>
      <c r="F95" s="29" t="s">
        <v>162</v>
      </c>
      <c r="G95" s="23"/>
      <c r="H95" s="23"/>
    </row>
    <row r="96" spans="1:8" ht="32" x14ac:dyDescent="0.2">
      <c r="A96" s="107"/>
      <c r="B96" s="28" t="str">
        <f>Critères!B95</f>
        <v>RGAA</v>
      </c>
      <c r="C96" s="28" t="str">
        <f>Critères!C95</f>
        <v>12.5</v>
      </c>
      <c r="D96" s="23" t="str">
        <f>Critères!D95</f>
        <v>Dans chaque ensemble de pages, le moteur de recherche est-il atteignable de manière identique ?</v>
      </c>
      <c r="E96" s="23" t="s">
        <v>155</v>
      </c>
      <c r="F96" s="29" t="s">
        <v>162</v>
      </c>
      <c r="G96" s="23"/>
      <c r="H96" s="23"/>
    </row>
    <row r="97" spans="1:8" ht="80" x14ac:dyDescent="0.2">
      <c r="A97" s="107"/>
      <c r="B97" s="28" t="str">
        <f>Critères!B96</f>
        <v>RGAA</v>
      </c>
      <c r="C97" s="28" t="str">
        <f>Critères!C96</f>
        <v>12.6</v>
      </c>
      <c r="D97" s="23" t="str">
        <f>Critères!D96</f>
        <v>Les zones de regroupement de contenus présentes dans plusieurs pages web (zones d’en-tête, de navigation principale, de contenu principal, de pied de page et de moteur de recherche) peuvent-elles être atteintes ou évitées ?</v>
      </c>
      <c r="E97" s="23" t="s">
        <v>155</v>
      </c>
      <c r="F97" s="29" t="s">
        <v>162</v>
      </c>
      <c r="G97" s="23"/>
      <c r="H97" s="23"/>
    </row>
    <row r="98" spans="1:8" ht="48" x14ac:dyDescent="0.2">
      <c r="A98" s="107"/>
      <c r="B98" s="28" t="str">
        <f>Critères!B97</f>
        <v>RGAA</v>
      </c>
      <c r="C98" s="28" t="str">
        <f>Critères!C97</f>
        <v>12.7</v>
      </c>
      <c r="D98" s="23" t="str">
        <f>Critères!D97</f>
        <v>Dans chaque page web, un lien d’évitement ou d’accès rapide à la zone de contenu principal est-il présent (hors cas particuliers) ?</v>
      </c>
      <c r="E98" s="23" t="s">
        <v>155</v>
      </c>
      <c r="F98" s="29" t="s">
        <v>162</v>
      </c>
      <c r="G98" s="23"/>
      <c r="H98" s="23"/>
    </row>
    <row r="99" spans="1:8" ht="32" x14ac:dyDescent="0.2">
      <c r="A99" s="107"/>
      <c r="B99" s="28" t="str">
        <f>Critères!B98</f>
        <v>RGAA</v>
      </c>
      <c r="C99" s="28" t="str">
        <f>Critères!C98</f>
        <v>12.8</v>
      </c>
      <c r="D99" s="23" t="str">
        <f>Critères!D98</f>
        <v>Dans chaque page web, l’ordre de tabulation est-il cohérent ?</v>
      </c>
      <c r="E99" s="23" t="s">
        <v>155</v>
      </c>
      <c r="F99" s="29" t="s">
        <v>162</v>
      </c>
      <c r="G99" s="23"/>
      <c r="H99" s="23"/>
    </row>
    <row r="100" spans="1:8" ht="32" x14ac:dyDescent="0.2">
      <c r="A100" s="107"/>
      <c r="B100" s="28" t="str">
        <f>Critères!B99</f>
        <v>RGAA</v>
      </c>
      <c r="C100" s="28" t="str">
        <f>Critères!C99</f>
        <v>12.9</v>
      </c>
      <c r="D100" s="23" t="str">
        <f>Critères!D99</f>
        <v>Dans chaque page web, la navigation ne doit pas contenir de piège au clavier. Cette règle est-elle respectée ?</v>
      </c>
      <c r="E100" s="23" t="s">
        <v>155</v>
      </c>
      <c r="F100" s="29" t="s">
        <v>162</v>
      </c>
      <c r="G100" s="23"/>
      <c r="H100" s="23"/>
    </row>
    <row r="101" spans="1:8" ht="64" x14ac:dyDescent="0.2">
      <c r="A101" s="107"/>
      <c r="B101" s="28" t="str">
        <f>Critères!B100</f>
        <v>RGAA</v>
      </c>
      <c r="C101" s="28" t="str">
        <f>Critères!C100</f>
        <v>12.10</v>
      </c>
      <c r="D101" s="23" t="str">
        <f>Critères!D100</f>
        <v>Dans chaque page web, les raccourcis clavier n’utilisant qu’une seule touche (lettre minuscule ou majuscule, ponctuation, chiffre ou symbole) sont-ils contrôlables par l’utilisateur ?</v>
      </c>
      <c r="E101" s="23" t="s">
        <v>155</v>
      </c>
      <c r="F101" s="29" t="s">
        <v>162</v>
      </c>
      <c r="G101" s="23"/>
      <c r="H101" s="23"/>
    </row>
    <row r="102" spans="1:8" ht="64" x14ac:dyDescent="0.2">
      <c r="A102" s="108"/>
      <c r="B102" s="28" t="str">
        <f>Critères!B101</f>
        <v>RGAA</v>
      </c>
      <c r="C102" s="28" t="str">
        <f>Critères!C101</f>
        <v>12.11</v>
      </c>
      <c r="D102" s="23" t="str">
        <f>Critères!D101</f>
        <v>Dans chaque page web, les contenus additionnels apparaissant au survol, à la prise de focus ou à l’activation d’un composant d’interface sont-ils si nécessaire atteignables au clavier ?</v>
      </c>
      <c r="E102" s="23" t="s">
        <v>155</v>
      </c>
      <c r="F102" s="29" t="s">
        <v>162</v>
      </c>
      <c r="G102" s="23"/>
      <c r="H102" s="23"/>
    </row>
    <row r="103" spans="1:8" ht="48" x14ac:dyDescent="0.2">
      <c r="A103" s="106" t="str">
        <f>Critères!$A$102</f>
        <v>CONSULTATION</v>
      </c>
      <c r="B103" s="28" t="str">
        <f>Critères!B102</f>
        <v>RGAA</v>
      </c>
      <c r="C103" s="28" t="str">
        <f>Critères!C102</f>
        <v>13.1</v>
      </c>
      <c r="D103" s="23" t="str">
        <f>Critères!D102</f>
        <v>Pour chaque page web, l’utilisateur a-t-il le contrôle de chaque limite de temps modifiant le contenu (hors cas particuliers) ?</v>
      </c>
      <c r="E103" s="23" t="s">
        <v>155</v>
      </c>
      <c r="F103" s="29" t="s">
        <v>162</v>
      </c>
      <c r="G103" s="23"/>
      <c r="H103" s="23"/>
    </row>
    <row r="104" spans="1:8" ht="48" x14ac:dyDescent="0.2">
      <c r="A104" s="107"/>
      <c r="B104" s="28" t="str">
        <f>Critères!B103</f>
        <v>RGAA</v>
      </c>
      <c r="C104" s="28" t="str">
        <f>Critères!C103</f>
        <v>13.2</v>
      </c>
      <c r="D104" s="23" t="str">
        <f>Critères!D103</f>
        <v>Dans chaque page web, l’ouverture d’une nouvelle fenêtre ne doit pas être déclenchée sans action de l’utilisateur. Cette règle est-elle respectée ?</v>
      </c>
      <c r="E104" s="23" t="s">
        <v>155</v>
      </c>
      <c r="F104" s="29" t="s">
        <v>162</v>
      </c>
      <c r="G104" s="23"/>
      <c r="H104" s="23"/>
    </row>
    <row r="105" spans="1:8" ht="48" x14ac:dyDescent="0.2">
      <c r="A105" s="107"/>
      <c r="B105" s="28" t="str">
        <f>Critères!B104</f>
        <v>RGAA</v>
      </c>
      <c r="C105" s="28" t="str">
        <f>Critères!C104</f>
        <v>13.3</v>
      </c>
      <c r="D105" s="23" t="str">
        <f>Critères!D104</f>
        <v>Dans chaque page web, chaque document bureautique en téléchargement possède-t-il, si nécessaire, une version accessible (hors cas particuliers) ?</v>
      </c>
      <c r="E105" s="23" t="s">
        <v>155</v>
      </c>
      <c r="F105" s="29" t="s">
        <v>162</v>
      </c>
      <c r="G105" s="23"/>
      <c r="H105" s="23"/>
    </row>
    <row r="106" spans="1:8" ht="32" x14ac:dyDescent="0.2">
      <c r="A106" s="107"/>
      <c r="B106" s="28" t="str">
        <f>Critères!B105</f>
        <v>RGAA</v>
      </c>
      <c r="C106" s="28" t="str">
        <f>Critères!C105</f>
        <v>13.4</v>
      </c>
      <c r="D106" s="23" t="str">
        <f>Critères!D105</f>
        <v>Pour chaque document bureautique ayant une version accessible, cette version offre-t-elle la même information ?</v>
      </c>
      <c r="E106" s="23" t="s">
        <v>155</v>
      </c>
      <c r="F106" s="29" t="s">
        <v>162</v>
      </c>
      <c r="G106" s="23"/>
      <c r="H106" s="23"/>
    </row>
    <row r="107" spans="1:8" ht="32" x14ac:dyDescent="0.2">
      <c r="A107" s="107"/>
      <c r="B107" s="28" t="str">
        <f>Critères!B106</f>
        <v>RGAA</v>
      </c>
      <c r="C107" s="28" t="str">
        <f>Critères!C106</f>
        <v>13.5</v>
      </c>
      <c r="D107" s="23" t="str">
        <f>Critères!D106</f>
        <v>Dans chaque page web, chaque contenu cryptique (art ASCII, émoticon, syntaxe cryptique) a-t-il une alternative ?</v>
      </c>
      <c r="E107" s="23" t="s">
        <v>155</v>
      </c>
      <c r="F107" s="29" t="s">
        <v>162</v>
      </c>
      <c r="G107" s="23"/>
      <c r="H107" s="23"/>
    </row>
    <row r="108" spans="1:8" ht="48" x14ac:dyDescent="0.2">
      <c r="A108" s="107"/>
      <c r="B108" s="28" t="str">
        <f>Critères!B107</f>
        <v>RGAA</v>
      </c>
      <c r="C108" s="28" t="str">
        <f>Critères!C107</f>
        <v>13.6</v>
      </c>
      <c r="D108" s="23" t="str">
        <f>Critères!D107</f>
        <v>Dans chaque page web, pour chaque contenu cryptique (art ASCII, émoticon, syntaxe cryptique) ayant une alternative, cette alternative est-elle pertinente ?</v>
      </c>
      <c r="E108" s="23" t="s">
        <v>155</v>
      </c>
      <c r="F108" s="29" t="s">
        <v>162</v>
      </c>
      <c r="G108" s="23"/>
      <c r="H108" s="23"/>
    </row>
    <row r="109" spans="1:8" ht="48" x14ac:dyDescent="0.2">
      <c r="A109" s="107"/>
      <c r="B109" s="28" t="str">
        <f>Critères!B108</f>
        <v>RGAA</v>
      </c>
      <c r="C109" s="28" t="str">
        <f>Critères!C108</f>
        <v>13.7</v>
      </c>
      <c r="D109" s="23" t="str">
        <f>Critères!D108</f>
        <v>Dans chaque page web, les changements brusques de luminosité ou les effets de flash sont-ils correctement utilisés ?</v>
      </c>
      <c r="E109" s="23" t="s">
        <v>155</v>
      </c>
      <c r="F109" s="29" t="s">
        <v>162</v>
      </c>
      <c r="G109" s="23"/>
      <c r="H109" s="23"/>
    </row>
    <row r="110" spans="1:8" ht="32" x14ac:dyDescent="0.2">
      <c r="A110" s="107"/>
      <c r="B110" s="28" t="str">
        <f>Critères!B109</f>
        <v>RGAA</v>
      </c>
      <c r="C110" s="28" t="str">
        <f>Critères!C109</f>
        <v>13.8</v>
      </c>
      <c r="D110" s="23" t="str">
        <f>Critères!D109</f>
        <v>Dans chaque page web, chaque contenu en mouvement ou clignotant est-il contrôlable par l’utilisateur ?</v>
      </c>
      <c r="E110" s="23" t="s">
        <v>155</v>
      </c>
      <c r="F110" s="29" t="s">
        <v>162</v>
      </c>
    </row>
    <row r="111" spans="1:8" ht="48" x14ac:dyDescent="0.2">
      <c r="A111" s="107"/>
      <c r="B111" s="28" t="str">
        <f>Critères!B110</f>
        <v>RGAA</v>
      </c>
      <c r="C111" s="28" t="str">
        <f>Critères!C110</f>
        <v>13.9</v>
      </c>
      <c r="D111" s="23" t="str">
        <f>Critères!D110</f>
        <v>Dans chaque page web, le contenu proposé est-il consultable quelle que soit l’orientation de l’écran (portait ou paysage) (hors cas particuliers) ?</v>
      </c>
      <c r="E111" s="23" t="s">
        <v>155</v>
      </c>
      <c r="F111" s="29" t="s">
        <v>162</v>
      </c>
    </row>
    <row r="112" spans="1:8" ht="64" x14ac:dyDescent="0.2">
      <c r="A112" s="107"/>
      <c r="B112" s="28" t="str">
        <f>Critères!B111</f>
        <v>RGAA</v>
      </c>
      <c r="C112" s="28" t="str">
        <f>Critères!C111</f>
        <v>13.10</v>
      </c>
      <c r="D112" s="23" t="str">
        <f>Critères!D111</f>
        <v>Dans chaque page web, les fonctionnalités utilisables ou disponibles au moyen d’un geste complexe peuvent-elles être également disponibles au moyen d’un geste simple (hors cas particuliers) ?</v>
      </c>
      <c r="E112" s="23" t="s">
        <v>155</v>
      </c>
      <c r="F112" s="29" t="s">
        <v>162</v>
      </c>
    </row>
    <row r="113" spans="1:6" ht="64" x14ac:dyDescent="0.2">
      <c r="A113" s="107"/>
      <c r="B113" s="28" t="str">
        <f>Critères!B112</f>
        <v>RGAA</v>
      </c>
      <c r="C113" s="28" t="str">
        <f>Critères!C112</f>
        <v>13.11</v>
      </c>
      <c r="D113" s="23" t="str">
        <f>Critères!D112</f>
        <v>Dans chaque page web, les actions déclenchées au moyen d’un dispositif de pointage sur un point unique de l’écran peuvent-elles faire l’objet d’une annulation (hors cas particuliers) ?</v>
      </c>
      <c r="E113" s="23" t="s">
        <v>155</v>
      </c>
      <c r="F113" s="29" t="s">
        <v>162</v>
      </c>
    </row>
    <row r="114" spans="1:6" ht="64" x14ac:dyDescent="0.2">
      <c r="A114" s="107"/>
      <c r="B114" s="28" t="str">
        <f>Critères!B113</f>
        <v>RGAA</v>
      </c>
      <c r="C114" s="28" t="str">
        <f>Critères!C113</f>
        <v>13.12</v>
      </c>
      <c r="D114" s="23" t="str">
        <f>Critères!D113</f>
        <v>Dans chaque page web, les fonctionnalités qui impliquent un mouvement de l’appareil ou vers l’appareil peuvent-elles être satisfaites de manière alternative (hors cas particuliers) ?</v>
      </c>
      <c r="E114" s="23" t="s">
        <v>155</v>
      </c>
      <c r="F114" s="29" t="s">
        <v>162</v>
      </c>
    </row>
    <row r="115" spans="1:6" ht="64" x14ac:dyDescent="0.2">
      <c r="A115" s="107"/>
      <c r="B115" s="28" t="str">
        <f>Critères!B114</f>
        <v>-</v>
      </c>
      <c r="C115" s="28" t="str">
        <f>Critères!C114</f>
        <v>13.13</v>
      </c>
      <c r="D115" s="23" t="str">
        <f>Critères!D114</f>
        <v>Pour chaque fonctionnalité de conversion d’un document, les informations relatives à l’accessibilité disponibles dans le document source sont-elles conservées dans le document de destination (hors cas particuliers) ?</v>
      </c>
      <c r="E115" s="23" t="s">
        <v>155</v>
      </c>
      <c r="F115" s="29" t="s">
        <v>162</v>
      </c>
    </row>
    <row r="116" spans="1:6" ht="48" x14ac:dyDescent="0.2">
      <c r="A116" s="108"/>
      <c r="B116" s="28" t="str">
        <f>Critères!B115</f>
        <v>-</v>
      </c>
      <c r="C116" s="28" t="str">
        <f>Critères!C115</f>
        <v>13.14</v>
      </c>
      <c r="D116" s="23" t="str">
        <f>Critères!D115</f>
        <v>Chaque fonctionnalité d’identification ou de contrôle qui repose sur l’utilisation de caractéristiques biologiques de l’utilisateur dispose-t-elle d’une méthode alternative ?</v>
      </c>
      <c r="E116" s="23" t="s">
        <v>155</v>
      </c>
      <c r="F116" s="29" t="s">
        <v>162</v>
      </c>
    </row>
    <row r="117" spans="1:6" ht="64" x14ac:dyDescent="0.2">
      <c r="A117" s="106" t="str">
        <f>Critères!$A$116</f>
        <v xml:space="preserve">DOCUMENTATION ET FONCTIONNALITÉS D’ACCESSIBILITÉ </v>
      </c>
      <c r="B117" s="28" t="str">
        <f>Critères!B116</f>
        <v>-</v>
      </c>
      <c r="C117" s="28" t="str">
        <f>Critères!C116</f>
        <v>14.1</v>
      </c>
      <c r="D117" s="23" t="str">
        <f>Critères!D116</f>
        <v>La documentation du site web décrit-elle les fonctionnalités d’accessibilité disponibles et les informations relatives à la compatibilité avec l’accessibilité ?</v>
      </c>
      <c r="E117" s="23" t="s">
        <v>155</v>
      </c>
      <c r="F117" s="29" t="s">
        <v>162</v>
      </c>
    </row>
    <row r="118" spans="1:6" ht="80" x14ac:dyDescent="0.2">
      <c r="A118" s="107"/>
      <c r="B118" s="28" t="str">
        <f>Critères!B117</f>
        <v>-</v>
      </c>
      <c r="C118" s="28" t="str">
        <f>Critères!C117</f>
        <v>14.2</v>
      </c>
      <c r="D118" s="23" t="str">
        <f>Critères!D117</f>
        <v>Pour chaque fonctionnalité d’accessibilité décrite dans la documentation, le mécanisme qui permet de l’activer répond aux besoins d’accessibilité des utilisateurs concernés. Cette règle est-elle respectée (hors cas particuliers) ?</v>
      </c>
      <c r="E118" s="23" t="s">
        <v>155</v>
      </c>
      <c r="F118" s="29" t="s">
        <v>162</v>
      </c>
    </row>
    <row r="119" spans="1:6" ht="17" x14ac:dyDescent="0.2">
      <c r="A119" s="108"/>
      <c r="B119" s="28" t="str">
        <f>Critères!B118</f>
        <v>-</v>
      </c>
      <c r="C119" s="28" t="str">
        <f>Critères!C118</f>
        <v>14.3</v>
      </c>
      <c r="D119" s="23" t="str">
        <f>Critères!D118</f>
        <v>La documentation du site web est-elle accessible ?</v>
      </c>
      <c r="E119" s="23" t="s">
        <v>155</v>
      </c>
      <c r="F119" s="29" t="s">
        <v>162</v>
      </c>
    </row>
    <row r="120" spans="1:6" ht="48" x14ac:dyDescent="0.2">
      <c r="A120" s="106" t="str">
        <f>Critères!$A$119</f>
        <v>OUTILS D’ÉDITION</v>
      </c>
      <c r="B120" s="28" t="str">
        <f>Critères!B119</f>
        <v>-</v>
      </c>
      <c r="C120" s="28" t="str">
        <f>Critères!C119</f>
        <v>15.1</v>
      </c>
      <c r="D120" s="23" t="str">
        <f>Critères!D119</f>
        <v>Chaque outil d’édition permet-il de définir les informations d’accessibilité nécessaires pour créer un contenu conforme aux règles d’accessibilité numérique ?</v>
      </c>
      <c r="E120" s="23" t="s">
        <v>155</v>
      </c>
      <c r="F120" s="29" t="s">
        <v>162</v>
      </c>
    </row>
    <row r="121" spans="1:6" ht="48" x14ac:dyDescent="0.2">
      <c r="A121" s="107"/>
      <c r="B121" s="28" t="str">
        <f>Critères!B120</f>
        <v>-</v>
      </c>
      <c r="C121" s="28" t="str">
        <f>Critères!C120</f>
        <v>15.2</v>
      </c>
      <c r="D121" s="23" t="str">
        <f>Critères!D120</f>
        <v>Chaque outil d’édition met-il à disposition des aides à la création de contenus conformes aux règles d’accessibilité numérique ?</v>
      </c>
      <c r="E121" s="23" t="s">
        <v>155</v>
      </c>
      <c r="F121" s="29" t="s">
        <v>162</v>
      </c>
    </row>
    <row r="122" spans="1:6" ht="48" x14ac:dyDescent="0.2">
      <c r="A122" s="107"/>
      <c r="B122" s="28" t="str">
        <f>Critères!B121</f>
        <v>-</v>
      </c>
      <c r="C122" s="28" t="str">
        <f>Critères!C121</f>
        <v>15.3</v>
      </c>
      <c r="D122" s="23" t="str">
        <f>Critères!D121</f>
        <v>Le contenu généré par chaque transformation des contenus est-il conforme aux règles d’accessibilité numérique (hors cas particuliers) ?</v>
      </c>
      <c r="E122" s="23" t="s">
        <v>155</v>
      </c>
      <c r="F122" s="29" t="s">
        <v>162</v>
      </c>
    </row>
    <row r="123" spans="1:6" ht="48" x14ac:dyDescent="0.2">
      <c r="A123" s="107"/>
      <c r="B123" s="28" t="str">
        <f>Critères!B122</f>
        <v>-</v>
      </c>
      <c r="C123" s="28" t="str">
        <f>Critères!C122</f>
        <v>15.4</v>
      </c>
      <c r="D123" s="23" t="str">
        <f>Critères!D122</f>
        <v>Pour chaque erreur d’accessibilité relevée par un test d’accessibilité automatique ou semi-automatique, l’ outil d’édition fournit-il des suggestions de réparation ?</v>
      </c>
      <c r="E123" s="23" t="s">
        <v>155</v>
      </c>
      <c r="F123" s="29" t="s">
        <v>162</v>
      </c>
    </row>
    <row r="124" spans="1:6" ht="48" x14ac:dyDescent="0.2">
      <c r="A124" s="107"/>
      <c r="B124" s="28" t="str">
        <f>Critères!B123</f>
        <v>-</v>
      </c>
      <c r="C124" s="28" t="str">
        <f>Critères!C123</f>
        <v>15.5</v>
      </c>
      <c r="D124" s="23" t="str">
        <f>Critères!D123</f>
        <v>Pour chaque ensemble de gabarits, un gabarit au moins permet de répondre aux règles d’accessibilité numérique. Cette règle est-elle respectée ?</v>
      </c>
      <c r="E124" s="23" t="s">
        <v>155</v>
      </c>
      <c r="F124" s="29" t="s">
        <v>162</v>
      </c>
    </row>
    <row r="125" spans="1:6" ht="32" x14ac:dyDescent="0.2">
      <c r="A125" s="108"/>
      <c r="B125" s="28" t="str">
        <f>Critères!B124</f>
        <v>-</v>
      </c>
      <c r="C125" s="28" t="str">
        <f>Critères!C124</f>
        <v>15.6</v>
      </c>
      <c r="D125" s="23" t="str">
        <f>Critères!D124</f>
        <v>Chaque gabarit qui permet de répondre aux règles d’accessibilité numérique est-il clairement identifiable ?</v>
      </c>
      <c r="E125" s="23" t="s">
        <v>155</v>
      </c>
      <c r="F125" s="29" t="s">
        <v>162</v>
      </c>
    </row>
    <row r="126" spans="1:6" ht="64" x14ac:dyDescent="0.2">
      <c r="A126" s="106" t="str">
        <f>Critères!$A$125</f>
        <v>SERVICES D’ASSISTANCE</v>
      </c>
      <c r="B126" s="28" t="str">
        <f>Critères!B125</f>
        <v>-</v>
      </c>
      <c r="C126" s="28" t="str">
        <f>Critères!C125</f>
        <v>16.1</v>
      </c>
      <c r="D126" s="23" t="str">
        <f>Critères!D125</f>
        <v>Chaque service d’assistance fournit-il des informations relatives aux fonctionnalités d’accessibilité et à la compatibilité avec l’accessibilité, décrites dans la documentation du site web ?</v>
      </c>
      <c r="E126" s="23" t="s">
        <v>155</v>
      </c>
      <c r="F126" s="29" t="s">
        <v>162</v>
      </c>
    </row>
    <row r="127" spans="1:6" ht="64" x14ac:dyDescent="0.2">
      <c r="A127" s="107"/>
      <c r="B127" s="28" t="str">
        <f>Critères!B126</f>
        <v>-</v>
      </c>
      <c r="C127" s="28" t="str">
        <f>Critères!C126</f>
        <v>16.2</v>
      </c>
      <c r="D127" s="23" t="str">
        <f>Critères!D126</f>
        <v>Le service d’assistance répond aux besoins de communication des personnes handicapées directement ou par l’intermédiaire d’un service de relais. Cette règle est-elle respectée ?</v>
      </c>
      <c r="E127" s="23" t="s">
        <v>155</v>
      </c>
      <c r="F127" s="29" t="s">
        <v>162</v>
      </c>
    </row>
    <row r="128" spans="1:6" ht="32" x14ac:dyDescent="0.2">
      <c r="A128" s="108"/>
      <c r="B128" s="28" t="str">
        <f>Critères!B127</f>
        <v>-</v>
      </c>
      <c r="C128" s="28" t="str">
        <f>Critères!C127</f>
        <v>16.3</v>
      </c>
      <c r="D128" s="23" t="str">
        <f>Critères!D127</f>
        <v>La documentation fournie par le service d’assistance est-elle accessible ?</v>
      </c>
      <c r="E128" s="23" t="s">
        <v>155</v>
      </c>
      <c r="F128" s="29" t="s">
        <v>162</v>
      </c>
    </row>
    <row r="129" spans="1:6" ht="80" x14ac:dyDescent="0.2">
      <c r="A129" s="115" t="str">
        <f>Critères!$A$128</f>
        <v>COMMUNICATION EN TEMPS RÉEL</v>
      </c>
      <c r="B129" s="28" t="str">
        <f>Critères!B128</f>
        <v>-</v>
      </c>
      <c r="C129" s="28" t="str">
        <f>Critères!C128</f>
        <v>17.1</v>
      </c>
      <c r="D129" s="23" t="str">
        <f>Critères!D128</f>
        <v>Pour chaque application web de communication orale bidirectionnelle, l’application est-elle capable d’encoder et de décoder cette communication avec une gamme de fréquences dont la limite supérieure est de 7 000 Hz au moins ?</v>
      </c>
      <c r="E129" s="23" t="s">
        <v>155</v>
      </c>
      <c r="F129" s="29" t="s">
        <v>162</v>
      </c>
    </row>
    <row r="130" spans="1:6" ht="48" x14ac:dyDescent="0.2">
      <c r="A130" s="107"/>
      <c r="B130" s="28" t="str">
        <f>Critères!B129</f>
        <v>-</v>
      </c>
      <c r="C130" s="28" t="str">
        <f>Critères!C129</f>
        <v>17.2</v>
      </c>
      <c r="D130" s="23" t="str">
        <f>Critères!D129</f>
        <v>Chaque application web qui permet une communication orale bidirectionnelle dispose-t-elle d’une fonctionnalité de communication écrite en temps réel ?</v>
      </c>
      <c r="E130" s="23" t="s">
        <v>155</v>
      </c>
      <c r="F130" s="29" t="s">
        <v>162</v>
      </c>
    </row>
    <row r="131" spans="1:6" ht="48" x14ac:dyDescent="0.2">
      <c r="A131" s="107"/>
      <c r="B131" s="28" t="str">
        <f>Critères!B130</f>
        <v>-</v>
      </c>
      <c r="C131" s="28" t="str">
        <f>Critères!C130</f>
        <v>17.3</v>
      </c>
      <c r="D131" s="23" t="str">
        <f>Critères!D130</f>
        <v>Pour chaque application web qui permet une communication orale bidirectionnelle et écrite en temps réel, les deux modes sont-ils utilisables simultanément ?</v>
      </c>
      <c r="E131" s="23" t="s">
        <v>155</v>
      </c>
      <c r="F131" s="29" t="s">
        <v>162</v>
      </c>
    </row>
    <row r="132" spans="1:6" ht="48" x14ac:dyDescent="0.2">
      <c r="A132" s="107"/>
      <c r="B132" s="28" t="str">
        <f>Critères!B131</f>
        <v>-</v>
      </c>
      <c r="C132" s="28" t="str">
        <f>Critères!C131</f>
        <v>17.4</v>
      </c>
      <c r="D132" s="23" t="str">
        <f>Critères!D131</f>
        <v>Pour chaque fonctionnalité de communication écrite en temps réel, les messages peuvent-ils être identifiés (hors cas particuliers) ?</v>
      </c>
      <c r="E132" s="23" t="s">
        <v>155</v>
      </c>
      <c r="F132" s="29" t="s">
        <v>162</v>
      </c>
    </row>
    <row r="133" spans="1:6" ht="48" x14ac:dyDescent="0.2">
      <c r="A133" s="107"/>
      <c r="B133" s="28" t="str">
        <f>Critères!B132</f>
        <v>-</v>
      </c>
      <c r="C133" s="28" t="str">
        <f>Critères!C132</f>
        <v>17.5</v>
      </c>
      <c r="D133" s="23" t="str">
        <f>Critères!D132</f>
        <v>Pour chaque application web de communication orale bidirectionnelle, un indicateur visuel de l’activité orale est-il présent ?</v>
      </c>
      <c r="E133" s="23" t="s">
        <v>155</v>
      </c>
      <c r="F133" s="29" t="s">
        <v>162</v>
      </c>
    </row>
    <row r="134" spans="1:6" ht="64" x14ac:dyDescent="0.2">
      <c r="A134" s="107"/>
      <c r="B134" s="28" t="str">
        <f>Critères!B133</f>
        <v>-</v>
      </c>
      <c r="C134" s="28" t="str">
        <f>Critères!C133</f>
        <v>17.6</v>
      </c>
      <c r="D134" s="23" t="str">
        <f>Critères!D133</f>
        <v>Chaque application web de communication écrite en temps réel qui peut interagir avec d’autres applications de communication écrite en temps réel respecte-t-elle les règles d’interopérabilité en vigueur ?</v>
      </c>
      <c r="E134" s="23" t="s">
        <v>155</v>
      </c>
      <c r="F134" s="29" t="s">
        <v>162</v>
      </c>
    </row>
    <row r="135" spans="1:6" ht="64" x14ac:dyDescent="0.2">
      <c r="A135" s="107"/>
      <c r="B135" s="28" t="str">
        <f>Critères!B134</f>
        <v>-</v>
      </c>
      <c r="C135" s="28" t="str">
        <f>Critères!C134</f>
        <v>17.7</v>
      </c>
      <c r="D135" s="23" t="str">
        <f>Critères!D134</f>
        <v>Pour chaque application web de communication écrite en temps réel, le délai de transmission de chaque unité de saisie est de 500ms ou moins. Cette règle est-elle respectée ?</v>
      </c>
      <c r="E135" s="23" t="s">
        <v>155</v>
      </c>
      <c r="F135" s="29" t="s">
        <v>162</v>
      </c>
    </row>
    <row r="136" spans="1:6" ht="48" x14ac:dyDescent="0.2">
      <c r="A136" s="107"/>
      <c r="B136" s="28" t="str">
        <f>Critères!B135</f>
        <v>-</v>
      </c>
      <c r="C136" s="28" t="str">
        <f>Critères!C135</f>
        <v>17.8</v>
      </c>
      <c r="D136" s="23" t="str">
        <f>Critères!D135</f>
        <v>Pour chaque application web de télécommunication, l’identification de l’interlocuteur qui initie un appel est-elle accessible ?</v>
      </c>
      <c r="E136" s="23" t="s">
        <v>155</v>
      </c>
      <c r="F136" s="29" t="s">
        <v>162</v>
      </c>
    </row>
    <row r="137" spans="1:6" ht="64" x14ac:dyDescent="0.2">
      <c r="A137" s="107"/>
      <c r="B137" s="28" t="str">
        <f>Critères!B136</f>
        <v>-</v>
      </c>
      <c r="C137" s="28" t="str">
        <f>Critères!C136</f>
        <v>17.9</v>
      </c>
      <c r="D137" s="23" t="str">
        <f>Critères!D136</f>
        <v>Pour chaque application web de communication orale bidirectionnelle qui permet d’identifier l’activité d’un interlocuteur oralisant, il est possible d’identifier l’activité d’un interlocuteur signant. Cette règle est-elle respectée ?</v>
      </c>
      <c r="E137" s="23" t="s">
        <v>155</v>
      </c>
      <c r="F137" s="29" t="s">
        <v>162</v>
      </c>
    </row>
    <row r="138" spans="1:6" ht="64" x14ac:dyDescent="0.2">
      <c r="A138" s="107"/>
      <c r="B138" s="28" t="str">
        <f>Critères!B137</f>
        <v>-</v>
      </c>
      <c r="C138" s="28" t="str">
        <f>Critères!C137</f>
        <v>17.10</v>
      </c>
      <c r="D138" s="23" t="str">
        <f>Critères!D137</f>
        <v>Pour chaque application web de communication orale bidirectionnelle qui dispose de fonctionnalités vocales, celles-ci sont-elles utilisables sans la nécessité d’écouter ou parler ?</v>
      </c>
      <c r="E138" s="23" t="s">
        <v>155</v>
      </c>
      <c r="F138" s="29" t="s">
        <v>162</v>
      </c>
    </row>
    <row r="139" spans="1:6" ht="48" x14ac:dyDescent="0.2">
      <c r="A139" s="108"/>
      <c r="B139" s="28" t="str">
        <f>Critères!B138</f>
        <v>-</v>
      </c>
      <c r="C139" s="28" t="str">
        <f>Critères!C138</f>
        <v>17.11</v>
      </c>
      <c r="D139" s="23" t="str">
        <f>Critères!D138</f>
        <v>Pour chaque application web de communication orale bidirectionnelle qui dispose d’une vidéo en temps réel, la qualité de la vidéo est-elle suffisante ?</v>
      </c>
      <c r="E139" s="23" t="s">
        <v>155</v>
      </c>
      <c r="F139" s="29" t="s">
        <v>162</v>
      </c>
    </row>
  </sheetData>
  <mergeCells count="19">
    <mergeCell ref="A129:A139"/>
    <mergeCell ref="A4:A12"/>
    <mergeCell ref="A13:A14"/>
    <mergeCell ref="A15:A17"/>
    <mergeCell ref="A92:A102"/>
    <mergeCell ref="A103:A116"/>
    <mergeCell ref="A117:A119"/>
    <mergeCell ref="A120:A125"/>
    <mergeCell ref="A126:A128"/>
    <mergeCell ref="A46:A50"/>
    <mergeCell ref="A51:A60"/>
    <mergeCell ref="A61:A64"/>
    <mergeCell ref="A65:A78"/>
    <mergeCell ref="A79:A91"/>
    <mergeCell ref="A1:H1"/>
    <mergeCell ref="A2:H2"/>
    <mergeCell ref="A18:A35"/>
    <mergeCell ref="A36:A43"/>
    <mergeCell ref="A44:A45"/>
  </mergeCells>
  <conditionalFormatting sqref="E4:E139">
    <cfRule type="cellIs" dxfId="34" priority="1" operator="equal">
      <formula>"C"</formula>
    </cfRule>
    <cfRule type="cellIs" dxfId="33" priority="2" operator="equal">
      <formula>"NC"</formula>
    </cfRule>
    <cfRule type="cellIs" dxfId="32" priority="3" operator="equal">
      <formula>"NA"</formula>
    </cfRule>
    <cfRule type="cellIs" dxfId="31" priority="4" operator="equal">
      <formula>"NT"</formula>
    </cfRule>
  </conditionalFormatting>
  <conditionalFormatting sqref="F4:F139">
    <cfRule type="cellIs" dxfId="30" priority="5" operator="equal">
      <formula>"D"</formula>
    </cfRule>
    <cfRule type="cellIs" dxfId="29" priority="6" operator="equal">
      <formula>"E"</formula>
    </cfRule>
    <cfRule type="cellIs" dxfId="28" priority="7" operator="equal">
      <formula>"N"</formula>
    </cfRule>
  </conditionalFormatting>
  <dataValidations count="2">
    <dataValidation type="list" operator="equal" showErrorMessage="1" sqref="E4:E139" xr:uid="{CEE8CCCD-8EAF-834D-AF7A-4134EF8812E5}">
      <formula1>"C,NC,NA,NT"</formula1>
      <formula2>0</formula2>
    </dataValidation>
    <dataValidation type="list" operator="equal" showErrorMessage="1" sqref="F4:F139" xr:uid="{5D3A41ED-F1B7-0F48-B48A-BA228B82421E}">
      <formula1>"D,E,N"</formula1>
    </dataValidation>
  </dataValidations>
  <pageMargins left="0.39374999999999999" right="0.39374999999999999" top="0.53263888888888899" bottom="0.39374999999999999" header="0.39374999999999999" footer="0.39374999999999999"/>
  <pageSetup scale="74" pageOrder="overThenDown" orientation="portrait" horizontalDpi="300" verticalDpi="300" r:id="rId1"/>
  <headerFooter>
    <oddHeader>&amp;L&amp;10RGAA 3.0 - Relevé pour le site : wwww.site.fr&amp;R&amp;10&amp;P/&amp;N - &amp;A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7"/>
  <dimension ref="A1:AMJ139"/>
  <sheetViews>
    <sheetView zoomScaleNormal="100" zoomScalePageLayoutView="60" workbookViewId="0">
      <selection activeCell="E4" sqref="E4:E139"/>
    </sheetView>
  </sheetViews>
  <sheetFormatPr baseColWidth="10" defaultColWidth="9.5703125" defaultRowHeight="16" x14ac:dyDescent="0.2"/>
  <cols>
    <col min="1" max="1" width="4.140625" customWidth="1"/>
    <col min="2" max="2" width="4.5703125" bestFit="1" customWidth="1"/>
    <col min="3" max="3" width="5.5703125" style="11" customWidth="1"/>
    <col min="4" max="4" width="39.85546875" style="1" customWidth="1"/>
    <col min="5" max="5" width="3.85546875" style="1" customWidth="1"/>
    <col min="6" max="6" width="3.140625" style="1" customWidth="1"/>
    <col min="7" max="7" width="79.85546875" style="1" customWidth="1"/>
    <col min="8" max="8" width="22.85546875" style="1" customWidth="1"/>
    <col min="9" max="9" width="64.42578125" style="1" customWidth="1"/>
    <col min="10" max="65" width="9.5703125" style="1"/>
    <col min="1025" max="1025" width="7.42578125" customWidth="1"/>
  </cols>
  <sheetData>
    <row r="1" spans="1:1024" x14ac:dyDescent="0.2">
      <c r="A1" s="91" t="str">
        <f>Échantillon!A1</f>
        <v>RAWeb 1 – GRILLE D'ÉVALUATION</v>
      </c>
      <c r="B1" s="91"/>
      <c r="C1" s="91"/>
      <c r="D1" s="91"/>
      <c r="E1" s="91"/>
      <c r="F1" s="91"/>
      <c r="G1" s="91"/>
      <c r="H1" s="91"/>
    </row>
    <row r="2" spans="1:1024" x14ac:dyDescent="0.2">
      <c r="A2" s="116" t="str">
        <f>CONCATENATE(Échantillon!B20," : ",Échantillon!C20)</f>
        <v>Actualités : http://www.site.lu/actualites.html</v>
      </c>
      <c r="B2" s="116"/>
      <c r="C2" s="116"/>
      <c r="D2" s="116"/>
      <c r="E2" s="116"/>
      <c r="F2" s="116"/>
      <c r="G2" s="116"/>
      <c r="H2" s="116"/>
    </row>
    <row r="3" spans="1:1024" ht="120" x14ac:dyDescent="0.2">
      <c r="A3" s="48" t="s">
        <v>25</v>
      </c>
      <c r="B3" s="48" t="s">
        <v>310</v>
      </c>
      <c r="C3" s="48" t="s">
        <v>26</v>
      </c>
      <c r="D3" s="49" t="s">
        <v>27</v>
      </c>
      <c r="E3" s="48" t="s">
        <v>150</v>
      </c>
      <c r="F3" s="48" t="s">
        <v>373</v>
      </c>
      <c r="G3" s="49" t="s">
        <v>295</v>
      </c>
      <c r="H3" s="49" t="s">
        <v>161</v>
      </c>
    </row>
    <row r="4" spans="1:1024" ht="32" x14ac:dyDescent="0.2">
      <c r="A4" s="106" t="str">
        <f>Critères!$A$3</f>
        <v>IMAGES</v>
      </c>
      <c r="B4" s="28" t="str">
        <f>Critères!B3</f>
        <v>RGAA</v>
      </c>
      <c r="C4" s="28" t="str">
        <f>Critères!C3</f>
        <v>1.1</v>
      </c>
      <c r="D4" s="23" t="str">
        <f>Critères!D3</f>
        <v>Chaque image porteuse d’information a-t-elle une alternative textuelle ?</v>
      </c>
      <c r="E4" s="23" t="s">
        <v>155</v>
      </c>
      <c r="F4" s="29" t="s">
        <v>162</v>
      </c>
      <c r="G4" s="23"/>
      <c r="H4" s="23"/>
      <c r="I4"/>
    </row>
    <row r="5" spans="1:1024" ht="32" x14ac:dyDescent="0.2">
      <c r="A5" s="107"/>
      <c r="B5" s="28" t="str">
        <f>Critères!B4</f>
        <v>RGAA</v>
      </c>
      <c r="C5" s="28" t="str">
        <f>Critères!C4</f>
        <v>1.2</v>
      </c>
      <c r="D5" s="23" t="str">
        <f>Critères!D4</f>
        <v>Chaque image de décoration est-elle correctement ignorée par les technologies d’assistance ?</v>
      </c>
      <c r="E5" s="23" t="s">
        <v>155</v>
      </c>
      <c r="F5" s="29" t="s">
        <v>162</v>
      </c>
      <c r="G5" s="23"/>
      <c r="H5" s="23"/>
      <c r="AME5" s="12"/>
      <c r="AMF5" s="12"/>
      <c r="AMG5" s="12"/>
      <c r="AMH5" s="12"/>
      <c r="AMI5" s="12"/>
      <c r="AMJ5" s="12"/>
    </row>
    <row r="6" spans="1:1024" ht="48" x14ac:dyDescent="0.2">
      <c r="A6" s="107"/>
      <c r="B6" s="28" t="str">
        <f>Critères!B5</f>
        <v>RGAA</v>
      </c>
      <c r="C6" s="28" t="str">
        <f>Critères!C5</f>
        <v>1.3</v>
      </c>
      <c r="D6" s="23" t="str">
        <f>Critères!D5</f>
        <v>Pour chaque image porteuse d'information ayant une alternative textuelle, cette alternative est-elle pertinente (hors cas particuliers) ?</v>
      </c>
      <c r="E6" s="23" t="s">
        <v>155</v>
      </c>
      <c r="F6" s="29" t="s">
        <v>162</v>
      </c>
      <c r="G6" s="23"/>
      <c r="H6" s="23"/>
    </row>
    <row r="7" spans="1:1024" ht="64" x14ac:dyDescent="0.2">
      <c r="A7" s="107"/>
      <c r="B7" s="28" t="str">
        <f>Critères!B6</f>
        <v>RGAA</v>
      </c>
      <c r="C7" s="28" t="str">
        <f>Critères!C6</f>
        <v>1.4</v>
      </c>
      <c r="D7" s="23" t="str">
        <f>Critères!D6</f>
        <v>Pour chaque image utilisée comme CAPTCHA ou comme image-test, ayant une alternative textuelle, cette alternative permet-elle d’identifier la nature et la fonction de l’image ?</v>
      </c>
      <c r="E7" s="23" t="s">
        <v>155</v>
      </c>
      <c r="F7" s="29" t="s">
        <v>162</v>
      </c>
      <c r="G7" s="23"/>
      <c r="H7" s="23"/>
    </row>
    <row r="8" spans="1:1024" ht="48" x14ac:dyDescent="0.2">
      <c r="A8" s="107"/>
      <c r="B8" s="28" t="str">
        <f>Critères!B7</f>
        <v>RGAA</v>
      </c>
      <c r="C8" s="28" t="str">
        <f>Critères!C7</f>
        <v>1.5</v>
      </c>
      <c r="D8" s="23" t="str">
        <f>Critères!D7</f>
        <v>Pour chaque image utilisée comme CAPTCHA, une solution d’accès alternatif au contenu ou à la fonction du CAPTCHA est-elle présente ?</v>
      </c>
      <c r="E8" s="23" t="s">
        <v>155</v>
      </c>
      <c r="F8" s="29" t="s">
        <v>162</v>
      </c>
      <c r="G8" s="43"/>
      <c r="H8" s="23"/>
    </row>
    <row r="9" spans="1:1024" ht="32" x14ac:dyDescent="0.2">
      <c r="A9" s="107"/>
      <c r="B9" s="28" t="str">
        <f>Critères!B8</f>
        <v>RGAA</v>
      </c>
      <c r="C9" s="28" t="str">
        <f>Critères!C8</f>
        <v>1.6</v>
      </c>
      <c r="D9" s="23" t="str">
        <f>Critères!D8</f>
        <v>Chaque image porteuse d’information a-t-elle, si nécessaire, une description détaillée ?</v>
      </c>
      <c r="E9" s="23" t="s">
        <v>155</v>
      </c>
      <c r="F9" s="29" t="s">
        <v>162</v>
      </c>
      <c r="G9" s="23"/>
      <c r="H9" s="23"/>
    </row>
    <row r="10" spans="1:1024" ht="32" x14ac:dyDescent="0.2">
      <c r="A10" s="107"/>
      <c r="B10" s="28" t="str">
        <f>Critères!B9</f>
        <v>RGAA</v>
      </c>
      <c r="C10" s="28" t="str">
        <f>Critères!C9</f>
        <v>1.7</v>
      </c>
      <c r="D10" s="23" t="str">
        <f>Critères!D9</f>
        <v>Pour chaque image porteuse d’information ayant une description détaillée, cette description est-elle pertinente ?</v>
      </c>
      <c r="E10" s="23" t="s">
        <v>155</v>
      </c>
      <c r="F10" s="29" t="s">
        <v>162</v>
      </c>
      <c r="G10" s="23"/>
      <c r="H10" s="23"/>
    </row>
    <row r="11" spans="1:1024" ht="64" x14ac:dyDescent="0.2">
      <c r="A11" s="107"/>
      <c r="B11" s="28" t="str">
        <f>Critères!B10</f>
        <v>RGAA</v>
      </c>
      <c r="C11" s="28" t="str">
        <f>Critères!C10</f>
        <v>1.8</v>
      </c>
      <c r="D11" s="23" t="str">
        <f>Critères!D10</f>
        <v>Chaque image texte porteuse d’information, en l’absence d’un mécanisme de remplacement, doit si possible être remplacée par du texte stylé. Cette règle est-elle respectée (hors cas particuliers) ?</v>
      </c>
      <c r="E11" s="23" t="s">
        <v>155</v>
      </c>
      <c r="F11" s="29" t="s">
        <v>162</v>
      </c>
      <c r="G11" s="23"/>
      <c r="H11" s="23"/>
    </row>
    <row r="12" spans="1:1024" ht="32" x14ac:dyDescent="0.2">
      <c r="A12" s="108"/>
      <c r="B12" s="28" t="str">
        <f>Critères!B11</f>
        <v>RGAA</v>
      </c>
      <c r="C12" s="28" t="str">
        <f>Critères!C11</f>
        <v>1.9</v>
      </c>
      <c r="D12" s="23" t="str">
        <f>Critères!D11</f>
        <v>Chaque légende d’image est-elle, si nécessaire, correctement reliée à l’image correspondante ?</v>
      </c>
      <c r="E12" s="23" t="s">
        <v>155</v>
      </c>
      <c r="F12" s="29" t="s">
        <v>162</v>
      </c>
      <c r="G12" s="23"/>
      <c r="H12" s="23"/>
    </row>
    <row r="13" spans="1:1024" ht="17" x14ac:dyDescent="0.2">
      <c r="A13" s="106" t="str">
        <f>Critères!$A$12</f>
        <v>CADRES</v>
      </c>
      <c r="B13" s="28" t="str">
        <f>Critères!B12</f>
        <v>RGAA</v>
      </c>
      <c r="C13" s="28" t="str">
        <f>Critères!C12</f>
        <v>2.1</v>
      </c>
      <c r="D13" s="23" t="str">
        <f>Critères!D12</f>
        <v>Chaque cadre a-t-il un titre de cadre ?</v>
      </c>
      <c r="E13" s="23" t="s">
        <v>155</v>
      </c>
      <c r="F13" s="29" t="s">
        <v>162</v>
      </c>
      <c r="G13" s="30"/>
      <c r="H13" s="23"/>
    </row>
    <row r="14" spans="1:1024" ht="32" x14ac:dyDescent="0.2">
      <c r="A14" s="108"/>
      <c r="B14" s="28" t="str">
        <f>Critères!B13</f>
        <v>RGAA</v>
      </c>
      <c r="C14" s="28" t="str">
        <f>Critères!C13</f>
        <v>2.2</v>
      </c>
      <c r="D14" s="23" t="str">
        <f>Critères!D13</f>
        <v>Pour chaque cadre ayant un titre de cadre, ce titre de cadre est-il pertinent ?</v>
      </c>
      <c r="E14" s="23" t="s">
        <v>155</v>
      </c>
      <c r="F14" s="29" t="s">
        <v>162</v>
      </c>
      <c r="G14" s="23"/>
      <c r="H14" s="23"/>
    </row>
    <row r="15" spans="1:1024" ht="48" x14ac:dyDescent="0.2">
      <c r="A15" s="106" t="str">
        <f>Critères!$A$14</f>
        <v>COULEURS</v>
      </c>
      <c r="B15" s="28" t="str">
        <f>Critères!B14</f>
        <v>RGAA</v>
      </c>
      <c r="C15" s="28" t="str">
        <f>Critères!C14</f>
        <v>3.1</v>
      </c>
      <c r="D15" s="23" t="str">
        <f>Critères!D14</f>
        <v>Dans chaque page web, l’information ne doit pas être donnée uniquement par la couleur. Cette règle est-elle respectée ?</v>
      </c>
      <c r="E15" s="23" t="s">
        <v>155</v>
      </c>
      <c r="F15" s="29" t="s">
        <v>162</v>
      </c>
      <c r="G15" s="23"/>
      <c r="H15" s="23"/>
    </row>
    <row r="16" spans="1:1024" ht="48" x14ac:dyDescent="0.2">
      <c r="A16" s="107"/>
      <c r="B16" s="28" t="str">
        <f>Critères!B15</f>
        <v>RGAA</v>
      </c>
      <c r="C16" s="28" t="str">
        <f>Critères!C15</f>
        <v>3.2</v>
      </c>
      <c r="D16" s="23" t="str">
        <f>Critères!D15</f>
        <v>Dans chaque page web, le contraste entre la couleur du texte et la couleur de son arrière-plan est-il suffisamment élevé (hors cas particuliers) ?</v>
      </c>
      <c r="E16" s="23" t="s">
        <v>155</v>
      </c>
      <c r="F16" s="29" t="s">
        <v>162</v>
      </c>
      <c r="G16" s="23"/>
      <c r="H16" s="23"/>
    </row>
    <row r="17" spans="1:8" ht="64" x14ac:dyDescent="0.2">
      <c r="A17" s="108"/>
      <c r="B17" s="28" t="str">
        <f>Critères!B16</f>
        <v>RGAA</v>
      </c>
      <c r="C17" s="28" t="str">
        <f>Critères!C16</f>
        <v>3.3</v>
      </c>
      <c r="D17" s="23" t="str">
        <f>Critères!D16</f>
        <v>Dans chaque page web, les couleurs utilisées dans les composants d’interface ou les éléments graphiques porteurs d’informations sont-elles suffisamment contrastées (hors cas particuliers) ?</v>
      </c>
      <c r="E17" s="23" t="s">
        <v>155</v>
      </c>
      <c r="F17" s="29" t="s">
        <v>162</v>
      </c>
      <c r="G17" s="23"/>
      <c r="H17" s="23"/>
    </row>
    <row r="18" spans="1:8" ht="48" x14ac:dyDescent="0.2">
      <c r="A18" s="106" t="str">
        <f>Critères!$A$17</f>
        <v>MULTIMÉDIA</v>
      </c>
      <c r="B18" s="28" t="str">
        <f>Critères!B17</f>
        <v>RGAA</v>
      </c>
      <c r="C18" s="28" t="str">
        <f>Critères!C17</f>
        <v>4.1</v>
      </c>
      <c r="D18" s="23" t="str">
        <f>Critères!D17</f>
        <v>Chaque média temporel pré-enregistré a-t-il, si nécessaire, une transcription textuelle ou une audiodescription (hors cas particuliers) ?</v>
      </c>
      <c r="E18" s="23" t="s">
        <v>155</v>
      </c>
      <c r="F18" s="29" t="s">
        <v>162</v>
      </c>
      <c r="G18" s="23"/>
      <c r="H18" s="23"/>
    </row>
    <row r="19" spans="1:8" ht="64" x14ac:dyDescent="0.2">
      <c r="A19" s="107"/>
      <c r="B19" s="28" t="str">
        <f>Critères!B18</f>
        <v>RGAA</v>
      </c>
      <c r="C19" s="28" t="str">
        <f>Critères!C18</f>
        <v>4.2</v>
      </c>
      <c r="D19" s="23" t="str">
        <f>Critères!D18</f>
        <v>Pour chaque média temporel pré-enregistré ayant une transcription textuelle ou une audiodescription synchronisée, celles-ci sont-elles pertinentes (hors cas particuliers) ?</v>
      </c>
      <c r="E19" s="23" t="s">
        <v>155</v>
      </c>
      <c r="F19" s="29" t="s">
        <v>162</v>
      </c>
      <c r="G19" s="23"/>
      <c r="H19" s="23"/>
    </row>
    <row r="20" spans="1:8" ht="48" x14ac:dyDescent="0.2">
      <c r="A20" s="107"/>
      <c r="B20" s="28" t="str">
        <f>Critères!B19</f>
        <v>RGAA</v>
      </c>
      <c r="C20" s="28" t="str">
        <f>Critères!C19</f>
        <v>4.3</v>
      </c>
      <c r="D20" s="23" t="str">
        <f>Critères!D19</f>
        <v>Chaque média temporel synchronisé pré-enregistré a-t-il, si nécessaire, des sous-titres synchronisés (hors cas particuliers) ?</v>
      </c>
      <c r="E20" s="23" t="s">
        <v>155</v>
      </c>
      <c r="F20" s="29" t="s">
        <v>162</v>
      </c>
      <c r="G20" s="23"/>
      <c r="H20" s="23"/>
    </row>
    <row r="21" spans="1:8" ht="48" x14ac:dyDescent="0.2">
      <c r="A21" s="107"/>
      <c r="B21" s="28" t="str">
        <f>Critères!B20</f>
        <v>RGAA</v>
      </c>
      <c r="C21" s="28" t="str">
        <f>Critères!C20</f>
        <v>4.4</v>
      </c>
      <c r="D21" s="23" t="str">
        <f>Critères!D20</f>
        <v>Pour chaque média temporel synchronisé pré-enregistré ayant des sous-titres synchronisés, ces sous-titres sont-ils pertinents ?</v>
      </c>
      <c r="E21" s="23" t="s">
        <v>155</v>
      </c>
      <c r="F21" s="29" t="s">
        <v>162</v>
      </c>
      <c r="G21" s="23"/>
      <c r="H21" s="23"/>
    </row>
    <row r="22" spans="1:8" ht="32" x14ac:dyDescent="0.2">
      <c r="A22" s="107"/>
      <c r="B22" s="28" t="str">
        <f>Critères!B21</f>
        <v>RGAA</v>
      </c>
      <c r="C22" s="28" t="str">
        <f>Critères!C21</f>
        <v>4.5</v>
      </c>
      <c r="D22" s="23" t="str">
        <f>Critères!D21</f>
        <v>Chaque média temporel pré-enregistré a-t-il, si nécessaire, une audiodescription synchronisée (hors cas particuliers) ?</v>
      </c>
      <c r="E22" s="23" t="s">
        <v>155</v>
      </c>
      <c r="F22" s="29" t="s">
        <v>162</v>
      </c>
      <c r="G22" s="23"/>
      <c r="H22" s="23"/>
    </row>
    <row r="23" spans="1:8" ht="32" x14ac:dyDescent="0.2">
      <c r="A23" s="107"/>
      <c r="B23" s="28" t="str">
        <f>Critères!B22</f>
        <v>RGAA</v>
      </c>
      <c r="C23" s="28" t="str">
        <f>Critères!C22</f>
        <v>4.6</v>
      </c>
      <c r="D23" s="23" t="str">
        <f>Critères!D22</f>
        <v>Pour chaque média temporel pré-enregistré ayant une audiodescription synchronisée, celle-ci est-elle pertinente ?</v>
      </c>
      <c r="E23" s="23" t="s">
        <v>155</v>
      </c>
      <c r="F23" s="29" t="s">
        <v>162</v>
      </c>
      <c r="G23" s="23"/>
      <c r="H23" s="23"/>
    </row>
    <row r="24" spans="1:8" ht="32" x14ac:dyDescent="0.2">
      <c r="A24" s="107"/>
      <c r="B24" s="28" t="str">
        <f>Critères!B23</f>
        <v>RGAA</v>
      </c>
      <c r="C24" s="28" t="str">
        <f>Critères!C23</f>
        <v>4.7</v>
      </c>
      <c r="D24" s="23" t="str">
        <f>Critères!D23</f>
        <v>Chaque média temporel est-il clairement identifiable (hors cas particuliers) ?</v>
      </c>
      <c r="E24" s="23" t="s">
        <v>155</v>
      </c>
      <c r="F24" s="29" t="s">
        <v>162</v>
      </c>
      <c r="G24" s="23"/>
      <c r="H24" s="23"/>
    </row>
    <row r="25" spans="1:8" ht="32" x14ac:dyDescent="0.2">
      <c r="A25" s="107"/>
      <c r="B25" s="28" t="str">
        <f>Critères!B24</f>
        <v>RGAA</v>
      </c>
      <c r="C25" s="28" t="str">
        <f>Critères!C24</f>
        <v>4.8</v>
      </c>
      <c r="D25" s="23" t="str">
        <f>Critères!D24</f>
        <v>Chaque média non temporel a-t-il, si nécessaire, une alternative (hors cas particuliers) ?</v>
      </c>
      <c r="E25" s="23" t="s">
        <v>155</v>
      </c>
      <c r="F25" s="29" t="s">
        <v>162</v>
      </c>
      <c r="G25" s="23"/>
      <c r="H25" s="23"/>
    </row>
    <row r="26" spans="1:8" ht="32" x14ac:dyDescent="0.2">
      <c r="A26" s="107"/>
      <c r="B26" s="28" t="str">
        <f>Critères!B25</f>
        <v>RGAA</v>
      </c>
      <c r="C26" s="28" t="str">
        <f>Critères!C25</f>
        <v>4.9</v>
      </c>
      <c r="D26" s="23" t="str">
        <f>Critères!D25</f>
        <v>Pour chaque média non temporel ayant une alternative, cette alternative est-elle pertinente ?</v>
      </c>
      <c r="E26" s="23" t="s">
        <v>155</v>
      </c>
      <c r="F26" s="29" t="s">
        <v>162</v>
      </c>
      <c r="G26" s="23"/>
      <c r="H26" s="23"/>
    </row>
    <row r="27" spans="1:8" ht="32" x14ac:dyDescent="0.2">
      <c r="A27" s="107"/>
      <c r="B27" s="28" t="str">
        <f>Critères!B26</f>
        <v>RGAA</v>
      </c>
      <c r="C27" s="28" t="str">
        <f>Critères!C26</f>
        <v>4.10</v>
      </c>
      <c r="D27" s="23" t="str">
        <f>Critères!D26</f>
        <v>Chaque son déclenché automatiquement est-il contrôlable par l’utilisateur ?</v>
      </c>
      <c r="E27" s="23" t="s">
        <v>155</v>
      </c>
      <c r="F27" s="29" t="s">
        <v>162</v>
      </c>
      <c r="G27" s="23"/>
      <c r="H27" s="23"/>
    </row>
    <row r="28" spans="1:8" ht="48" x14ac:dyDescent="0.2">
      <c r="A28" s="107"/>
      <c r="B28" s="28" t="str">
        <f>Critères!B27</f>
        <v>RGAA</v>
      </c>
      <c r="C28" s="28" t="str">
        <f>Critères!C27</f>
        <v>4.11</v>
      </c>
      <c r="D28" s="23" t="str">
        <f>Critères!D27</f>
        <v>La consultation de chaque média temporel est-elle, si nécessaire, contrôlable par le clavier et tout dispositif de pointage ?</v>
      </c>
      <c r="E28" s="23" t="s">
        <v>155</v>
      </c>
      <c r="F28" s="29" t="s">
        <v>162</v>
      </c>
      <c r="G28" s="23"/>
      <c r="H28" s="23"/>
    </row>
    <row r="29" spans="1:8" ht="32" x14ac:dyDescent="0.2">
      <c r="A29" s="107"/>
      <c r="B29" s="28" t="str">
        <f>Critères!B28</f>
        <v>RGAA</v>
      </c>
      <c r="C29" s="28" t="str">
        <f>Critères!C28</f>
        <v>4.12</v>
      </c>
      <c r="D29" s="23" t="str">
        <f>Critères!D28</f>
        <v>La consultation de chaque média non temporel est-elle contrôlable par le clavier et tout dispositif de pointage ?</v>
      </c>
      <c r="E29" s="23" t="s">
        <v>155</v>
      </c>
      <c r="F29" s="29" t="s">
        <v>162</v>
      </c>
      <c r="G29" s="23"/>
      <c r="H29" s="23"/>
    </row>
    <row r="30" spans="1:8" ht="32" x14ac:dyDescent="0.2">
      <c r="A30" s="107"/>
      <c r="B30" s="28" t="str">
        <f>Critères!B29</f>
        <v>RGAA</v>
      </c>
      <c r="C30" s="28" t="str">
        <f>Critères!C29</f>
        <v>4.13</v>
      </c>
      <c r="D30" s="23" t="str">
        <f>Critères!D29</f>
        <v>Chaque média temporel et non temporel est-il compatible avec les technologies d’assistance (hors cas particuliers) ?</v>
      </c>
      <c r="E30" s="23" t="s">
        <v>155</v>
      </c>
      <c r="F30" s="29" t="s">
        <v>162</v>
      </c>
      <c r="G30" s="23"/>
      <c r="H30" s="23"/>
    </row>
    <row r="31" spans="1:8" ht="80" x14ac:dyDescent="0.2">
      <c r="A31" s="107"/>
      <c r="B31" s="28" t="str">
        <f>Critères!B30</f>
        <v>-</v>
      </c>
      <c r="C31" s="28" t="str">
        <f>Critères!C30</f>
        <v>4.14</v>
      </c>
      <c r="D31" s="23" t="str">
        <f>Critères!D30</f>
        <v xml:space="preserve">Pour chaque média temporel qui dispose d’une piste de sous-titres synchronisés ou d’une audiodescription , les fonctionnalités de contrôle de ces alternatives sont-elles présentées au même niveau que les fonctionnalités principales  ? </v>
      </c>
      <c r="E31" s="23" t="s">
        <v>155</v>
      </c>
      <c r="F31" s="29" t="s">
        <v>162</v>
      </c>
      <c r="G31" s="23"/>
      <c r="H31" s="23"/>
    </row>
    <row r="32" spans="1:8" ht="64" x14ac:dyDescent="0.2">
      <c r="A32" s="107"/>
      <c r="B32" s="28" t="str">
        <f>Critères!B31</f>
        <v>-</v>
      </c>
      <c r="C32" s="28" t="str">
        <f>Critères!C31</f>
        <v>4.15</v>
      </c>
      <c r="D32" s="23" t="str">
        <f>Critères!D31</f>
        <v>Pour chaque fonctionnalité qui transmet, convertit ou enregistre un média temporel synchronisé pré-enregistré qui possède une piste de sous-titres, à l’issue du processus, les sous-titres sont-ils correctement conservés ?</v>
      </c>
      <c r="E32" s="23" t="s">
        <v>155</v>
      </c>
      <c r="F32" s="29" t="s">
        <v>162</v>
      </c>
      <c r="G32" s="23"/>
      <c r="H32" s="23"/>
    </row>
    <row r="33" spans="1:9" ht="64" x14ac:dyDescent="0.2">
      <c r="A33" s="107"/>
      <c r="B33" s="28" t="str">
        <f>Critères!B32</f>
        <v>-</v>
      </c>
      <c r="C33" s="28" t="str">
        <f>Critères!C32</f>
        <v>4.16</v>
      </c>
      <c r="D33" s="23" t="str">
        <f>Critères!D32</f>
        <v>Pour chaque fonctionnalité qui transmet, convertit ou enregistre un média temporel pré-enregistré avec une audiodescription synchronisée, à l’issue du processus, l’audiodescription est-elle correctement conservée ?</v>
      </c>
      <c r="E33" s="23" t="s">
        <v>155</v>
      </c>
      <c r="F33" s="29" t="s">
        <v>162</v>
      </c>
      <c r="G33" s="23"/>
      <c r="H33" s="23"/>
    </row>
    <row r="34" spans="1:9" ht="48" x14ac:dyDescent="0.2">
      <c r="A34" s="107"/>
      <c r="B34" s="28" t="str">
        <f>Critères!B33</f>
        <v>-</v>
      </c>
      <c r="C34" s="28" t="str">
        <f>Critères!C33</f>
        <v>4.17</v>
      </c>
      <c r="D34" s="23" t="str">
        <f>Critères!D33</f>
        <v>Pour chaque média temporel pré-enregistré, la présentation des sous-titres est-elle contrôlable par l’utilisateur (hors cas particuliers) ?</v>
      </c>
      <c r="E34" s="23" t="s">
        <v>155</v>
      </c>
      <c r="F34" s="29" t="s">
        <v>162</v>
      </c>
      <c r="G34" s="23"/>
      <c r="H34" s="23"/>
    </row>
    <row r="35" spans="1:9" ht="48" x14ac:dyDescent="0.2">
      <c r="A35" s="108"/>
      <c r="B35" s="28" t="str">
        <f>Critères!B34</f>
        <v>-</v>
      </c>
      <c r="C35" s="28" t="str">
        <f>Critères!C34</f>
        <v>4.18</v>
      </c>
      <c r="D35" s="23" t="str">
        <f>Critères!D34</f>
        <v>Pour chaque média temporel synchronisé pré-enregistré qui possède des sous-titres de traduction synchronisés, ceux-ci peuvent-ils être vocalisés (hors cas particuliers) ?</v>
      </c>
      <c r="E35" s="23" t="s">
        <v>155</v>
      </c>
      <c r="F35" s="29" t="s">
        <v>162</v>
      </c>
      <c r="G35" s="23"/>
      <c r="H35" s="23"/>
    </row>
    <row r="36" spans="1:9" ht="17" x14ac:dyDescent="0.2">
      <c r="A36" s="106" t="str">
        <f>Critères!$A$35</f>
        <v>TABLEAUX</v>
      </c>
      <c r="B36" s="28" t="str">
        <f>Critères!B35</f>
        <v>RGAA</v>
      </c>
      <c r="C36" s="28" t="str">
        <f>Critères!C35</f>
        <v>5.1</v>
      </c>
      <c r="D36" s="23" t="str">
        <f>Critères!D35</f>
        <v>Chaque tableau de données complexe a-t-il un résumé ?</v>
      </c>
      <c r="E36" s="23" t="s">
        <v>155</v>
      </c>
      <c r="F36" s="29" t="s">
        <v>162</v>
      </c>
      <c r="G36" s="23"/>
      <c r="H36" s="23"/>
    </row>
    <row r="37" spans="1:9" ht="32" x14ac:dyDescent="0.2">
      <c r="A37" s="107"/>
      <c r="B37" s="28" t="str">
        <f>Critères!B36</f>
        <v>RGAA</v>
      </c>
      <c r="C37" s="28" t="str">
        <f>Critères!C36</f>
        <v>5.2</v>
      </c>
      <c r="D37" s="23" t="str">
        <f>Critères!D36</f>
        <v>Pour chaque tableau de données complexe ayant un résumé, celui-ci est-il pertinent ?</v>
      </c>
      <c r="E37" s="23" t="s">
        <v>155</v>
      </c>
      <c r="F37" s="29" t="s">
        <v>162</v>
      </c>
      <c r="G37" s="23"/>
      <c r="H37" s="23"/>
    </row>
    <row r="38" spans="1:9" ht="32" x14ac:dyDescent="0.2">
      <c r="A38" s="107"/>
      <c r="B38" s="28" t="str">
        <f>Critères!B37</f>
        <v>RGAA</v>
      </c>
      <c r="C38" s="28" t="str">
        <f>Critères!C37</f>
        <v>5.3</v>
      </c>
      <c r="D38" s="23" t="str">
        <f>Critères!D37</f>
        <v>Pour chaque tableau de mise en forme, le contenu linéarisé reste-t-il compréhensible ?</v>
      </c>
      <c r="E38" s="23" t="s">
        <v>155</v>
      </c>
      <c r="F38" s="29" t="s">
        <v>162</v>
      </c>
      <c r="G38" s="23"/>
      <c r="H38" s="23"/>
    </row>
    <row r="39" spans="1:9" ht="32" x14ac:dyDescent="0.2">
      <c r="A39" s="107"/>
      <c r="B39" s="28" t="str">
        <f>Critères!B38</f>
        <v>RGAA</v>
      </c>
      <c r="C39" s="28" t="str">
        <f>Critères!C38</f>
        <v>5.4</v>
      </c>
      <c r="D39" s="23" t="str">
        <f>Critères!D38</f>
        <v>Pour chaque tableau de données ayant un titre, le titre est-il correctement associé au tableau de données ?</v>
      </c>
      <c r="E39" s="23" t="s">
        <v>155</v>
      </c>
      <c r="F39" s="29" t="s">
        <v>162</v>
      </c>
      <c r="G39" s="23"/>
      <c r="H39" s="23"/>
    </row>
    <row r="40" spans="1:9" ht="32" x14ac:dyDescent="0.2">
      <c r="A40" s="107"/>
      <c r="B40" s="28" t="str">
        <f>Critères!B39</f>
        <v>RGAA</v>
      </c>
      <c r="C40" s="28" t="str">
        <f>Critères!C39</f>
        <v>5.5</v>
      </c>
      <c r="D40" s="23" t="str">
        <f>Critères!D39</f>
        <v>Pour chaque tableau de données ayant un titre, celui-ci est-il pertinent ?</v>
      </c>
      <c r="E40" s="23" t="s">
        <v>155</v>
      </c>
      <c r="F40" s="29" t="s">
        <v>162</v>
      </c>
      <c r="G40" s="31"/>
      <c r="H40" s="23"/>
    </row>
    <row r="41" spans="1:9" ht="48" x14ac:dyDescent="0.2">
      <c r="A41" s="107"/>
      <c r="B41" s="28" t="str">
        <f>Critères!B40</f>
        <v>RGAA</v>
      </c>
      <c r="C41" s="28" t="str">
        <f>Critères!C40</f>
        <v>5.6</v>
      </c>
      <c r="D41" s="23" t="str">
        <f>Critères!D40</f>
        <v>Pour chaque tableau de données, chaque en-tête de colonnes et chaque en-tête de lignes sont-ils correctement déclarés ?</v>
      </c>
      <c r="E41" s="23" t="s">
        <v>155</v>
      </c>
      <c r="F41" s="29" t="s">
        <v>162</v>
      </c>
      <c r="G41" s="23"/>
      <c r="H41" s="23"/>
    </row>
    <row r="42" spans="1:9" ht="48" x14ac:dyDescent="0.2">
      <c r="A42" s="107"/>
      <c r="B42" s="28" t="str">
        <f>Critères!B41</f>
        <v>RGAA</v>
      </c>
      <c r="C42" s="28" t="str">
        <f>Critères!C41</f>
        <v>5.7</v>
      </c>
      <c r="D42" s="23" t="str">
        <f>Critères!D41</f>
        <v>Pour chaque tableau de données, la technique appropriée permettant d’associer chaque cellule avec ses en-têtes est-elle utilisée (hors cas particuliers) ?</v>
      </c>
      <c r="E42" s="23" t="s">
        <v>155</v>
      </c>
      <c r="F42" s="29" t="s">
        <v>162</v>
      </c>
      <c r="G42" s="23"/>
      <c r="H42" s="23"/>
    </row>
    <row r="43" spans="1:9" ht="48" x14ac:dyDescent="0.2">
      <c r="A43" s="108"/>
      <c r="B43" s="28" t="str">
        <f>Critères!B42</f>
        <v>RGAA</v>
      </c>
      <c r="C43" s="28" t="str">
        <f>Critères!C42</f>
        <v>5.8</v>
      </c>
      <c r="D43" s="23" t="str">
        <f>Critères!D42</f>
        <v>Chaque tableau de mise en forme ne doit pas utiliser d’éléments propres aux tableaux de données. Cette règle est-elle respectée ?</v>
      </c>
      <c r="E43" s="23" t="s">
        <v>155</v>
      </c>
      <c r="F43" s="29" t="s">
        <v>162</v>
      </c>
      <c r="G43" s="23"/>
      <c r="H43" s="23"/>
    </row>
    <row r="44" spans="1:9" ht="17" x14ac:dyDescent="0.2">
      <c r="A44" s="106" t="str">
        <f>Critères!$A$43</f>
        <v>LIENS</v>
      </c>
      <c r="B44" s="28" t="str">
        <f>Critères!B43</f>
        <v>RGAA</v>
      </c>
      <c r="C44" s="28" t="str">
        <f>Critères!C43</f>
        <v>6.1</v>
      </c>
      <c r="D44" s="23" t="str">
        <f>Critères!D43</f>
        <v>Chaque lien est-il explicite (hors cas particuliers) ?</v>
      </c>
      <c r="E44" s="23" t="s">
        <v>155</v>
      </c>
      <c r="F44" s="29" t="s">
        <v>162</v>
      </c>
      <c r="G44" s="23"/>
      <c r="H44" s="23"/>
    </row>
    <row r="45" spans="1:9" ht="17" x14ac:dyDescent="0.2">
      <c r="A45" s="108"/>
      <c r="B45" s="28" t="str">
        <f>Critères!B44</f>
        <v>RGAA</v>
      </c>
      <c r="C45" s="28" t="str">
        <f>Critères!C44</f>
        <v>6.2</v>
      </c>
      <c r="D45" s="23" t="str">
        <f>Critères!D44</f>
        <v>Dans chaque page web, chaque lien a-t-il un intitulé ?</v>
      </c>
      <c r="E45" s="23" t="s">
        <v>155</v>
      </c>
      <c r="F45" s="29" t="s">
        <v>162</v>
      </c>
      <c r="G45" s="23"/>
      <c r="H45" s="23"/>
    </row>
    <row r="46" spans="1:9" ht="32" x14ac:dyDescent="0.2">
      <c r="A46" s="106" t="str">
        <f>Critères!$A$45</f>
        <v>SCRIPTS</v>
      </c>
      <c r="B46" s="28" t="str">
        <f>Critères!B45</f>
        <v>RGAA</v>
      </c>
      <c r="C46" s="28" t="str">
        <f>Critères!C45</f>
        <v>7.1</v>
      </c>
      <c r="D46" s="23" t="str">
        <f>Critères!D45</f>
        <v>Chaque script est-il, si nécessaire, compatible avec les technologies d’assistance ?</v>
      </c>
      <c r="E46" s="23" t="s">
        <v>155</v>
      </c>
      <c r="F46" s="29" t="s">
        <v>162</v>
      </c>
      <c r="G46" s="23"/>
      <c r="H46" s="23"/>
    </row>
    <row r="47" spans="1:9" ht="32" x14ac:dyDescent="0.2">
      <c r="A47" s="107"/>
      <c r="B47" s="28" t="str">
        <f>Critères!B46</f>
        <v>RGAA</v>
      </c>
      <c r="C47" s="28" t="str">
        <f>Critères!C46</f>
        <v>7.2</v>
      </c>
      <c r="D47" s="23" t="str">
        <f>Critères!D46</f>
        <v>Pour chaque script ayant une alternative, cette alternative est-elle pertinente ?</v>
      </c>
      <c r="E47" s="23" t="s">
        <v>155</v>
      </c>
      <c r="F47" s="29" t="s">
        <v>162</v>
      </c>
      <c r="G47" s="23"/>
      <c r="H47" s="23"/>
      <c r="I47" s="37"/>
    </row>
    <row r="48" spans="1:9" ht="32" x14ac:dyDescent="0.2">
      <c r="A48" s="107"/>
      <c r="B48" s="28" t="str">
        <f>Critères!B47</f>
        <v>RGAA</v>
      </c>
      <c r="C48" s="28" t="str">
        <f>Critères!C47</f>
        <v>7.3</v>
      </c>
      <c r="D48" s="23" t="str">
        <f>Critères!D47</f>
        <v>Chaque script est-il contrôlable par le clavier et par tout dispositif de pointage (hors cas particuliers) ?</v>
      </c>
      <c r="E48" s="23" t="s">
        <v>155</v>
      </c>
      <c r="F48" s="29" t="s">
        <v>162</v>
      </c>
      <c r="G48" s="23"/>
      <c r="H48" s="23"/>
    </row>
    <row r="49" spans="1:8" ht="32" x14ac:dyDescent="0.2">
      <c r="A49" s="107"/>
      <c r="B49" s="28" t="str">
        <f>Critères!B48</f>
        <v>RGAA</v>
      </c>
      <c r="C49" s="28" t="str">
        <f>Critères!C48</f>
        <v>7.4</v>
      </c>
      <c r="D49" s="23" t="str">
        <f>Critères!D48</f>
        <v>Pour chaque script qui initie un changement de contexte, l’utilisateur est-il averti ou en a-t-il le contrôle ?</v>
      </c>
      <c r="E49" s="23" t="s">
        <v>155</v>
      </c>
      <c r="F49" s="29" t="s">
        <v>162</v>
      </c>
      <c r="G49" s="23"/>
      <c r="H49" s="23"/>
    </row>
    <row r="50" spans="1:8" ht="32" x14ac:dyDescent="0.2">
      <c r="A50" s="108"/>
      <c r="B50" s="28" t="str">
        <f>Critères!B49</f>
        <v>RGAA</v>
      </c>
      <c r="C50" s="28" t="str">
        <f>Critères!C49</f>
        <v>7.5</v>
      </c>
      <c r="D50" s="23" t="str">
        <f>Critères!D49</f>
        <v>Dans chaque page web, les messages de statut sont-ils correctement restitués par les technologies d’assistance ?</v>
      </c>
      <c r="E50" s="23" t="s">
        <v>155</v>
      </c>
      <c r="F50" s="29" t="s">
        <v>162</v>
      </c>
      <c r="G50" s="23"/>
      <c r="H50" s="23"/>
    </row>
    <row r="51" spans="1:8" ht="17" x14ac:dyDescent="0.2">
      <c r="A51" s="106" t="str">
        <f>Critères!$A$50</f>
        <v>ÉLÉMENTS OBLIGATOIRES</v>
      </c>
      <c r="B51" s="28" t="str">
        <f>Critères!B50</f>
        <v>RGAA</v>
      </c>
      <c r="C51" s="28" t="str">
        <f>Critères!C50</f>
        <v>8.1</v>
      </c>
      <c r="D51" s="23" t="str">
        <f>Critères!D50</f>
        <v>Chaque page web est-elle définie par un type de document ?</v>
      </c>
      <c r="E51" s="23" t="s">
        <v>155</v>
      </c>
      <c r="F51" s="29" t="s">
        <v>162</v>
      </c>
      <c r="G51" s="23"/>
      <c r="H51" s="23"/>
    </row>
    <row r="52" spans="1:8" ht="32" x14ac:dyDescent="0.2">
      <c r="A52" s="107"/>
      <c r="B52" s="28" t="str">
        <f>Critères!B51</f>
        <v>RGAA</v>
      </c>
      <c r="C52" s="28" t="str">
        <f>Critères!C51</f>
        <v>8.2</v>
      </c>
      <c r="D52" s="23" t="str">
        <f>Critères!D51</f>
        <v>Pour chaque page web, le code source généré est-il valide selon le type de document spécifié (hors cas particuliers) ?</v>
      </c>
      <c r="E52" s="23" t="s">
        <v>155</v>
      </c>
      <c r="F52" s="29" t="s">
        <v>162</v>
      </c>
      <c r="G52" s="23"/>
      <c r="H52" s="23"/>
    </row>
    <row r="53" spans="1:8" ht="32" x14ac:dyDescent="0.2">
      <c r="A53" s="107"/>
      <c r="B53" s="28" t="str">
        <f>Critères!B52</f>
        <v>RGAA</v>
      </c>
      <c r="C53" s="28" t="str">
        <f>Critères!C52</f>
        <v>8.3</v>
      </c>
      <c r="D53" s="23" t="str">
        <f>Critères!D52</f>
        <v>Dans chaque page web, la langue par défaut est-elle présente ?</v>
      </c>
      <c r="E53" s="23" t="s">
        <v>155</v>
      </c>
      <c r="F53" s="29" t="s">
        <v>162</v>
      </c>
      <c r="G53" s="23"/>
      <c r="H53" s="23"/>
    </row>
    <row r="54" spans="1:8" ht="32" x14ac:dyDescent="0.2">
      <c r="A54" s="107"/>
      <c r="B54" s="28" t="str">
        <f>Critères!B53</f>
        <v>RGAA</v>
      </c>
      <c r="C54" s="28" t="str">
        <f>Critères!C53</f>
        <v>8.4</v>
      </c>
      <c r="D54" s="23" t="str">
        <f>Critères!D53</f>
        <v>Pour chaque page web ayant une langue par défaut, le code de langue est-il pertinent ?</v>
      </c>
      <c r="E54" s="23" t="s">
        <v>155</v>
      </c>
      <c r="F54" s="29" t="s">
        <v>162</v>
      </c>
      <c r="G54" s="23"/>
      <c r="H54" s="23"/>
    </row>
    <row r="55" spans="1:8" ht="17" x14ac:dyDescent="0.2">
      <c r="A55" s="107"/>
      <c r="B55" s="28" t="str">
        <f>Critères!B54</f>
        <v>RGAA</v>
      </c>
      <c r="C55" s="28" t="str">
        <f>Critères!C54</f>
        <v>8.5</v>
      </c>
      <c r="D55" s="23" t="str">
        <f>Critères!D54</f>
        <v>Chaque page web a-t-elle un titre de page ?</v>
      </c>
      <c r="E55" s="23" t="s">
        <v>155</v>
      </c>
      <c r="F55" s="29" t="s">
        <v>162</v>
      </c>
      <c r="G55" s="23"/>
      <c r="H55" s="23"/>
    </row>
    <row r="56" spans="1:8" ht="32" x14ac:dyDescent="0.2">
      <c r="A56" s="107"/>
      <c r="B56" s="28" t="str">
        <f>Critères!B55</f>
        <v>RGAA</v>
      </c>
      <c r="C56" s="28" t="str">
        <f>Critères!C55</f>
        <v>8.6</v>
      </c>
      <c r="D56" s="23" t="str">
        <f>Critères!D55</f>
        <v>Pour chaque page web ayant un titre de page, ce titre est-il pertinent ?</v>
      </c>
      <c r="E56" s="23" t="s">
        <v>155</v>
      </c>
      <c r="F56" s="29" t="s">
        <v>162</v>
      </c>
      <c r="G56" s="23"/>
      <c r="H56" s="23"/>
    </row>
    <row r="57" spans="1:8" ht="32" x14ac:dyDescent="0.2">
      <c r="A57" s="107"/>
      <c r="B57" s="28" t="str">
        <f>Critères!B56</f>
        <v>RGAA</v>
      </c>
      <c r="C57" s="28" t="str">
        <f>Critères!C56</f>
        <v>8.7</v>
      </c>
      <c r="D57" s="23" t="str">
        <f>Critères!D56</f>
        <v>Dans chaque page web, chaque changement de langue est-il indiqué dans le code source (hors cas particuliers) ?</v>
      </c>
      <c r="E57" s="23" t="s">
        <v>155</v>
      </c>
      <c r="F57" s="29" t="s">
        <v>162</v>
      </c>
      <c r="G57" s="23"/>
      <c r="H57" s="23"/>
    </row>
    <row r="58" spans="1:8" ht="32" x14ac:dyDescent="0.2">
      <c r="A58" s="107"/>
      <c r="B58" s="28" t="str">
        <f>Critères!B57</f>
        <v>RGAA</v>
      </c>
      <c r="C58" s="28" t="str">
        <f>Critères!C57</f>
        <v>8.8</v>
      </c>
      <c r="D58" s="23" t="str">
        <f>Critères!D57</f>
        <v>Dans chaque page web, le code de langue de chaque changement de langue est-il valide et pertinent ?</v>
      </c>
      <c r="E58" s="23" t="s">
        <v>155</v>
      </c>
      <c r="F58" s="29" t="s">
        <v>162</v>
      </c>
      <c r="G58" s="23"/>
      <c r="H58" s="23"/>
    </row>
    <row r="59" spans="1:8" ht="48" x14ac:dyDescent="0.2">
      <c r="A59" s="107"/>
      <c r="B59" s="28" t="str">
        <f>Critères!B58</f>
        <v>RGAA</v>
      </c>
      <c r="C59" s="28" t="str">
        <f>Critères!C58</f>
        <v>8.9</v>
      </c>
      <c r="D59" s="23" t="str">
        <f>Critères!D58</f>
        <v>Dans chaque page web, les balises ne doivent pas être utilisées uniquement à des fins de présentation. Cette règle est-elle respectée ?</v>
      </c>
      <c r="E59" s="23" t="s">
        <v>155</v>
      </c>
      <c r="F59" s="29" t="s">
        <v>162</v>
      </c>
      <c r="G59" s="23"/>
      <c r="H59" s="23"/>
    </row>
    <row r="60" spans="1:8" ht="32" x14ac:dyDescent="0.2">
      <c r="A60" s="108"/>
      <c r="B60" s="28" t="str">
        <f>Critères!B59</f>
        <v>RGAA</v>
      </c>
      <c r="C60" s="28" t="str">
        <f>Critères!C59</f>
        <v>8.10</v>
      </c>
      <c r="D60" s="23" t="str">
        <f>Critères!D59</f>
        <v>Dans chaque page web, les changements du sens de lecture sont-ils signalés ?</v>
      </c>
      <c r="E60" s="23" t="s">
        <v>155</v>
      </c>
      <c r="F60" s="29" t="s">
        <v>162</v>
      </c>
      <c r="G60" s="23"/>
      <c r="H60" s="23"/>
    </row>
    <row r="61" spans="1:8" ht="32" x14ac:dyDescent="0.2">
      <c r="A61" s="106" t="str">
        <f>Critères!$A$60</f>
        <v>STRUCTURATION</v>
      </c>
      <c r="B61" s="28" t="str">
        <f>Critères!B60</f>
        <v>RGAA</v>
      </c>
      <c r="C61" s="28" t="str">
        <f>Critères!C60</f>
        <v>9.1</v>
      </c>
      <c r="D61" s="23" t="str">
        <f>Critères!D60</f>
        <v>Dans chaque page web, l’information est-elle structurée par l’utilisation appropriée de titres ?</v>
      </c>
      <c r="E61" s="23" t="s">
        <v>155</v>
      </c>
      <c r="F61" s="29" t="s">
        <v>162</v>
      </c>
      <c r="G61" s="23"/>
      <c r="H61" s="23"/>
    </row>
    <row r="62" spans="1:8" ht="32" x14ac:dyDescent="0.2">
      <c r="A62" s="107"/>
      <c r="B62" s="28" t="str">
        <f>Critères!B61</f>
        <v>RGAA</v>
      </c>
      <c r="C62" s="28" t="str">
        <f>Critères!C61</f>
        <v>9.2</v>
      </c>
      <c r="D62" s="23" t="str">
        <f>Critères!D61</f>
        <v>Dans chaque page web, la structure du document est-elle cohérente (hors cas particuliers) ?</v>
      </c>
      <c r="E62" s="23" t="s">
        <v>155</v>
      </c>
      <c r="F62" s="29" t="s">
        <v>162</v>
      </c>
      <c r="G62" s="23"/>
      <c r="H62" s="23"/>
    </row>
    <row r="63" spans="1:8" ht="32" x14ac:dyDescent="0.2">
      <c r="A63" s="107"/>
      <c r="B63" s="28" t="str">
        <f>Critères!B62</f>
        <v>RGAA</v>
      </c>
      <c r="C63" s="28" t="str">
        <f>Critères!C62</f>
        <v>9.3</v>
      </c>
      <c r="D63" s="23" t="str">
        <f>Critères!D62</f>
        <v>Dans chaque page web, chaque liste est-elle correctement structurée ?</v>
      </c>
      <c r="E63" s="23" t="s">
        <v>155</v>
      </c>
      <c r="F63" s="29" t="s">
        <v>162</v>
      </c>
      <c r="G63" s="23"/>
      <c r="H63" s="23"/>
    </row>
    <row r="64" spans="1:8" ht="32" x14ac:dyDescent="0.2">
      <c r="A64" s="108"/>
      <c r="B64" s="28" t="str">
        <f>Critères!B63</f>
        <v>RGAA</v>
      </c>
      <c r="C64" s="28" t="str">
        <f>Critères!C63</f>
        <v>9.4</v>
      </c>
      <c r="D64" s="23" t="str">
        <f>Critères!D63</f>
        <v>Dans chaque page web, chaque citation est-elle correctement indiquée ?</v>
      </c>
      <c r="E64" s="23" t="s">
        <v>155</v>
      </c>
      <c r="F64" s="29" t="s">
        <v>162</v>
      </c>
      <c r="G64" s="23"/>
      <c r="H64" s="23"/>
    </row>
    <row r="65" spans="1:8" ht="32" x14ac:dyDescent="0.2">
      <c r="A65" s="106" t="str">
        <f>Critères!$A$64</f>
        <v>PRÉSENTATION</v>
      </c>
      <c r="B65" s="28" t="str">
        <f>Critères!B64</f>
        <v>RGAA</v>
      </c>
      <c r="C65" s="28" t="str">
        <f>Critères!C64</f>
        <v>10.1</v>
      </c>
      <c r="D65" s="23" t="str">
        <f>Critères!D64</f>
        <v>Dans le site web, des feuilles de styles sont-elles utilisées pour contrôler la présentation de l’information ?</v>
      </c>
      <c r="E65" s="23" t="s">
        <v>155</v>
      </c>
      <c r="F65" s="29" t="s">
        <v>162</v>
      </c>
      <c r="G65" s="23"/>
      <c r="H65" s="23"/>
    </row>
    <row r="66" spans="1:8" ht="48" x14ac:dyDescent="0.2">
      <c r="A66" s="107"/>
      <c r="B66" s="28" t="str">
        <f>Critères!B65</f>
        <v>RGAA</v>
      </c>
      <c r="C66" s="28" t="str">
        <f>Critères!C65</f>
        <v>10.2</v>
      </c>
      <c r="D66" s="23" t="str">
        <f>Critères!D65</f>
        <v>Dans chaque page web, le contenu visible porteur d’information reste-t-il présent lorsque les feuilles de styles sont désactivées ?</v>
      </c>
      <c r="E66" s="23" t="s">
        <v>155</v>
      </c>
      <c r="F66" s="29" t="s">
        <v>162</v>
      </c>
      <c r="G66" s="23"/>
      <c r="H66" s="23"/>
    </row>
    <row r="67" spans="1:8" ht="48" x14ac:dyDescent="0.2">
      <c r="A67" s="107"/>
      <c r="B67" s="28" t="str">
        <f>Critères!B66</f>
        <v>RGAA</v>
      </c>
      <c r="C67" s="28" t="str">
        <f>Critères!C66</f>
        <v>10.3</v>
      </c>
      <c r="D67" s="23" t="str">
        <f>Critères!D66</f>
        <v>Dans chaque page web, l’information reste-t-elle compréhensible lorsque les feuilles de styles sont désactivées ?</v>
      </c>
      <c r="E67" s="23" t="s">
        <v>155</v>
      </c>
      <c r="F67" s="29" t="s">
        <v>162</v>
      </c>
      <c r="G67" s="23"/>
      <c r="H67" s="23"/>
    </row>
    <row r="68" spans="1:8" ht="48" x14ac:dyDescent="0.2">
      <c r="A68" s="107"/>
      <c r="B68" s="28" t="str">
        <f>Critères!B67</f>
        <v>RGAA</v>
      </c>
      <c r="C68" s="28" t="str">
        <f>Critères!C67</f>
        <v>10.4</v>
      </c>
      <c r="D68" s="23" t="str">
        <f>Critères!D67</f>
        <v>Dans chaque page web, le texte reste-t-il lisible lorsque la taille des caractères est augmentée jusqu’à 200%, au moins (hors cas particuliers) ?</v>
      </c>
      <c r="E68" s="23" t="s">
        <v>155</v>
      </c>
      <c r="F68" s="29" t="s">
        <v>162</v>
      </c>
      <c r="G68" s="23"/>
      <c r="H68" s="23"/>
    </row>
    <row r="69" spans="1:8" ht="48" x14ac:dyDescent="0.2">
      <c r="A69" s="107"/>
      <c r="B69" s="28" t="str">
        <f>Critères!B68</f>
        <v>RGAA</v>
      </c>
      <c r="C69" s="28" t="str">
        <f>Critères!C68</f>
        <v>10.5</v>
      </c>
      <c r="D69" s="23" t="str">
        <f>Critères!D68</f>
        <v>Dans chaque page web, les déclarations CSS de couleurs de fond d’élément et de police sont-elles correctement utilisées ?</v>
      </c>
      <c r="E69" s="23" t="s">
        <v>155</v>
      </c>
      <c r="F69" s="29" t="s">
        <v>162</v>
      </c>
      <c r="G69" s="23"/>
      <c r="H69" s="23"/>
    </row>
    <row r="70" spans="1:8" ht="32" x14ac:dyDescent="0.2">
      <c r="A70" s="107"/>
      <c r="B70" s="28" t="str">
        <f>Critères!B69</f>
        <v>RGAA</v>
      </c>
      <c r="C70" s="28" t="str">
        <f>Critères!C69</f>
        <v>10.6</v>
      </c>
      <c r="D70" s="23" t="str">
        <f>Critères!D69</f>
        <v>Dans chaque page web, chaque lien dont la nature n’est pas évidente est-il visible par rapport au texte environnant ?</v>
      </c>
      <c r="E70" s="23" t="s">
        <v>155</v>
      </c>
      <c r="F70" s="29" t="s">
        <v>162</v>
      </c>
      <c r="G70" s="23"/>
      <c r="H70" s="23"/>
    </row>
    <row r="71" spans="1:8" ht="32" x14ac:dyDescent="0.2">
      <c r="A71" s="107"/>
      <c r="B71" s="28" t="str">
        <f>Critères!B70</f>
        <v>RGAA</v>
      </c>
      <c r="C71" s="28" t="str">
        <f>Critères!C70</f>
        <v>10.7</v>
      </c>
      <c r="D71" s="23" t="str">
        <f>Critères!D70</f>
        <v>Dans chaque page web, pour chaque élément recevant le focus, la prise de focus est-elle visible ?</v>
      </c>
      <c r="E71" s="23" t="s">
        <v>155</v>
      </c>
      <c r="F71" s="29" t="s">
        <v>162</v>
      </c>
      <c r="G71" s="23"/>
      <c r="H71" s="23"/>
    </row>
    <row r="72" spans="1:8" ht="32" x14ac:dyDescent="0.2">
      <c r="A72" s="107"/>
      <c r="B72" s="28" t="str">
        <f>Critères!B71</f>
        <v>RGAA</v>
      </c>
      <c r="C72" s="28" t="str">
        <f>Critères!C71</f>
        <v>10.8</v>
      </c>
      <c r="D72" s="23" t="str">
        <f>Critères!D71</f>
        <v>Pour chaque page web, les contenus cachés ont-ils vocation à être ignorés par les technologies d’assistance ?</v>
      </c>
      <c r="E72" s="23" t="s">
        <v>155</v>
      </c>
      <c r="F72" s="29" t="s">
        <v>162</v>
      </c>
      <c r="G72" s="23"/>
      <c r="H72" s="23"/>
    </row>
    <row r="73" spans="1:8" ht="48" x14ac:dyDescent="0.2">
      <c r="A73" s="107"/>
      <c r="B73" s="28" t="str">
        <f>Critères!B72</f>
        <v>RGAA</v>
      </c>
      <c r="C73" s="28" t="str">
        <f>Critères!C72</f>
        <v>10.9</v>
      </c>
      <c r="D73" s="23" t="str">
        <f>Critères!D72</f>
        <v>Dans chaque page web, l’information ne doit pas être donnée uniquement par la forme, taille ou position. Cette règle est-elle respectée ?</v>
      </c>
      <c r="E73" s="23" t="s">
        <v>155</v>
      </c>
      <c r="F73" s="29" t="s">
        <v>162</v>
      </c>
      <c r="G73" s="23"/>
      <c r="H73" s="23"/>
    </row>
    <row r="74" spans="1:8" ht="48" x14ac:dyDescent="0.2">
      <c r="A74" s="107"/>
      <c r="B74" s="28" t="str">
        <f>Critères!B73</f>
        <v>RGAA</v>
      </c>
      <c r="C74" s="28" t="str">
        <f>Critères!C73</f>
        <v>10.10</v>
      </c>
      <c r="D74" s="23" t="str">
        <f>Critères!D73</f>
        <v>Dans chaque page web, l’information ne doit pas être donnée par la forme, taille ou position uniquement. Cette règle est-elle implémentée de façon pertinente ?</v>
      </c>
      <c r="E74" s="23" t="s">
        <v>155</v>
      </c>
      <c r="F74" s="29" t="s">
        <v>162</v>
      </c>
      <c r="G74" s="23"/>
      <c r="H74" s="23"/>
    </row>
    <row r="75" spans="1:8" ht="96" x14ac:dyDescent="0.2">
      <c r="A75" s="107"/>
      <c r="B75" s="28" t="str">
        <f>Critères!B74</f>
        <v>RGAA</v>
      </c>
      <c r="C75" s="28" t="str">
        <f>Critères!C74</f>
        <v>10.11</v>
      </c>
      <c r="D75" s="23" t="str">
        <f>Critères!D74</f>
        <v>Pour chaque page web, les contenus peuvent-ils être présentés sans perte d’information ou de fonctionnalité et sans avoir recours soit à un défilement vertical pour une fenêtre ayant une hauteur de 256 px, soit à un défilement horizontal pour une fenêtre ayant une largeur de 320 px (hors cas particuliers) ?</v>
      </c>
      <c r="E75" s="23" t="s">
        <v>155</v>
      </c>
      <c r="F75" s="29" t="s">
        <v>162</v>
      </c>
      <c r="G75" s="23"/>
      <c r="H75" s="23"/>
    </row>
    <row r="76" spans="1:8" ht="64" x14ac:dyDescent="0.2">
      <c r="A76" s="107"/>
      <c r="B76" s="28" t="str">
        <f>Critères!B75</f>
        <v>RGAA</v>
      </c>
      <c r="C76" s="28" t="str">
        <f>Critères!C75</f>
        <v>10.12</v>
      </c>
      <c r="D76" s="23" t="str">
        <f>Critères!D75</f>
        <v>Dans chaque page web, les propriétés d’espacement du texte peuvent-elles être redéfinies par l’utilisateur sans perte de contenu ou de fonctionnalité (hors cas particuliers) ?</v>
      </c>
      <c r="E76" s="23" t="s">
        <v>155</v>
      </c>
      <c r="F76" s="29" t="s">
        <v>162</v>
      </c>
      <c r="G76" s="23"/>
      <c r="H76" s="23"/>
    </row>
    <row r="77" spans="1:8" ht="64" x14ac:dyDescent="0.2">
      <c r="A77" s="107"/>
      <c r="B77" s="28" t="str">
        <f>Critères!B76</f>
        <v>RGAA</v>
      </c>
      <c r="C77" s="28" t="str">
        <f>Critères!C76</f>
        <v>10.13</v>
      </c>
      <c r="D77" s="23" t="str">
        <f>Critères!D76</f>
        <v>Dans chaque page web, les contenus additionnels apparaissant à la prise de focus ou au survol d’un composant d’interface sont-ils contrôlables par l’utilisateur (hors cas particuliers) ?</v>
      </c>
      <c r="E77" s="23" t="s">
        <v>155</v>
      </c>
      <c r="F77" s="29" t="s">
        <v>162</v>
      </c>
      <c r="G77" s="23"/>
      <c r="H77" s="23"/>
    </row>
    <row r="78" spans="1:8" ht="48" x14ac:dyDescent="0.2">
      <c r="A78" s="108"/>
      <c r="B78" s="28" t="str">
        <f>Critères!B77</f>
        <v>RGAA</v>
      </c>
      <c r="C78" s="28" t="str">
        <f>Critères!C77</f>
        <v>10.14</v>
      </c>
      <c r="D78" s="23" t="str">
        <f>Critères!D77</f>
        <v>Dans chaque page web, les contenus additionnels apparaissant via les styles CSS uniquement peuvent-ils être rendus visibles au clavier et par tout dispositif de pointage ?</v>
      </c>
      <c r="E78" s="23" t="s">
        <v>155</v>
      </c>
      <c r="F78" s="29" t="s">
        <v>162</v>
      </c>
      <c r="G78" s="23"/>
      <c r="H78" s="23"/>
    </row>
    <row r="79" spans="1:8" ht="17" x14ac:dyDescent="0.2">
      <c r="A79" s="106" t="str">
        <f>Critères!$A$78</f>
        <v>FORMULAIRES</v>
      </c>
      <c r="B79" s="28" t="str">
        <f>Critères!B78</f>
        <v>RGAA</v>
      </c>
      <c r="C79" s="28" t="str">
        <f>Critères!C78</f>
        <v>11.1</v>
      </c>
      <c r="D79" s="23" t="str">
        <f>Critères!D78</f>
        <v>Chaque champ de formulaire a-t-il une étiquette ?</v>
      </c>
      <c r="E79" s="23" t="s">
        <v>155</v>
      </c>
      <c r="F79" s="29" t="s">
        <v>162</v>
      </c>
      <c r="G79" s="23"/>
      <c r="H79" s="23"/>
    </row>
    <row r="80" spans="1:8" ht="32" x14ac:dyDescent="0.2">
      <c r="A80" s="107"/>
      <c r="B80" s="28" t="str">
        <f>Critères!B79</f>
        <v>RGAA</v>
      </c>
      <c r="C80" s="28" t="str">
        <f>Critères!C79</f>
        <v>11.2</v>
      </c>
      <c r="D80" s="23" t="str">
        <f>Critères!D79</f>
        <v>Chaque étiquette associée à un champ de formulaire est-elle pertinente (hors cas particuliers) ?</v>
      </c>
      <c r="E80" s="23" t="s">
        <v>155</v>
      </c>
      <c r="F80" s="29" t="s">
        <v>162</v>
      </c>
      <c r="G80" s="23"/>
      <c r="H80" s="23"/>
    </row>
    <row r="81" spans="1:8" ht="64" x14ac:dyDescent="0.2">
      <c r="A81" s="107"/>
      <c r="B81" s="28" t="str">
        <f>Critères!B80</f>
        <v>RGAA</v>
      </c>
      <c r="C81" s="28" t="str">
        <f>Critères!C80</f>
        <v>11.3</v>
      </c>
      <c r="D81" s="23" t="str">
        <f>Critères!D80</f>
        <v>Dans chaque formulaire, chaque étiquette associée à un champ de formulaire ayant la même fonction et répétée plusieurs fois dans une même page ou dans un ensemble de pages est-elle cohérente ?</v>
      </c>
      <c r="E81" s="23" t="s">
        <v>155</v>
      </c>
      <c r="F81" s="29" t="s">
        <v>162</v>
      </c>
      <c r="G81" s="23"/>
      <c r="H81" s="23"/>
    </row>
    <row r="82" spans="1:8" ht="32" x14ac:dyDescent="0.2">
      <c r="A82" s="107"/>
      <c r="B82" s="28" t="str">
        <f>Critères!B81</f>
        <v>RGAA</v>
      </c>
      <c r="C82" s="28" t="str">
        <f>Critères!C81</f>
        <v>11.4</v>
      </c>
      <c r="D82" s="23" t="str">
        <f>Critères!D81</f>
        <v>Dans chaque formulaire, chaque étiquette de champ et son champ associé sont-ils accolés (hors cas particuliers) ?</v>
      </c>
      <c r="E82" s="23" t="s">
        <v>155</v>
      </c>
      <c r="F82" s="29" t="s">
        <v>162</v>
      </c>
      <c r="G82" s="23"/>
      <c r="H82" s="23"/>
    </row>
    <row r="83" spans="1:8" ht="32" x14ac:dyDescent="0.2">
      <c r="A83" s="107"/>
      <c r="B83" s="28" t="str">
        <f>Critères!B82</f>
        <v>RGAA</v>
      </c>
      <c r="C83" s="28" t="str">
        <f>Critères!C82</f>
        <v>11.5</v>
      </c>
      <c r="D83" s="23" t="str">
        <f>Critères!D82</f>
        <v>Dans chaque formulaire, les champs de même nature sont-ils regroupés, si nécessaire ?</v>
      </c>
      <c r="E83" s="23" t="s">
        <v>155</v>
      </c>
      <c r="F83" s="29" t="s">
        <v>162</v>
      </c>
      <c r="G83" s="23"/>
      <c r="H83" s="23"/>
    </row>
    <row r="84" spans="1:8" ht="32" x14ac:dyDescent="0.2">
      <c r="A84" s="107"/>
      <c r="B84" s="28" t="str">
        <f>Critères!B83</f>
        <v>RGAA</v>
      </c>
      <c r="C84" s="28" t="str">
        <f>Critères!C83</f>
        <v>11.6</v>
      </c>
      <c r="D84" s="23" t="str">
        <f>Critères!D83</f>
        <v>Dans chaque formulaire, chaque regroupement de champs de même nature a-t-il une légende ?</v>
      </c>
      <c r="E84" s="23" t="s">
        <v>155</v>
      </c>
      <c r="F84" s="29" t="s">
        <v>162</v>
      </c>
      <c r="G84" s="23"/>
      <c r="H84" s="23"/>
    </row>
    <row r="85" spans="1:8" ht="48" x14ac:dyDescent="0.2">
      <c r="A85" s="107"/>
      <c r="B85" s="28" t="str">
        <f>Critères!B84</f>
        <v>RGAA</v>
      </c>
      <c r="C85" s="28" t="str">
        <f>Critères!C84</f>
        <v>11.7</v>
      </c>
      <c r="D85" s="23" t="str">
        <f>Critères!D84</f>
        <v>Dans chaque formulaire, chaque légende associée à un regroupement de champs de même nature est-elle pertinente ?</v>
      </c>
      <c r="E85" s="23" t="s">
        <v>155</v>
      </c>
      <c r="F85" s="29" t="s">
        <v>162</v>
      </c>
      <c r="G85" s="23"/>
      <c r="H85" s="23"/>
    </row>
    <row r="86" spans="1:8" ht="32" x14ac:dyDescent="0.2">
      <c r="A86" s="107"/>
      <c r="B86" s="28" t="str">
        <f>Critères!B85</f>
        <v>RGAA</v>
      </c>
      <c r="C86" s="28" t="str">
        <f>Critères!C85</f>
        <v>11.8</v>
      </c>
      <c r="D86" s="23" t="str">
        <f>Critères!D85</f>
        <v>Dans chaque formulaire, les items de même nature d’une liste de choix sont-ils regroupés de manière pertinente ?</v>
      </c>
      <c r="E86" s="23" t="s">
        <v>155</v>
      </c>
      <c r="F86" s="29" t="s">
        <v>162</v>
      </c>
      <c r="G86" s="23"/>
      <c r="H86" s="23"/>
    </row>
    <row r="87" spans="1:8" ht="32" x14ac:dyDescent="0.2">
      <c r="A87" s="107"/>
      <c r="B87" s="28" t="str">
        <f>Critères!B86</f>
        <v>RGAA</v>
      </c>
      <c r="C87" s="28" t="str">
        <f>Critères!C86</f>
        <v>11.9</v>
      </c>
      <c r="D87" s="23" t="str">
        <f>Critères!D86</f>
        <v>Dans chaque formulaire, l’intitulé de chaque bouton est-il pertinent (hors cas particuliers) ?</v>
      </c>
      <c r="E87" s="23" t="s">
        <v>155</v>
      </c>
      <c r="F87" s="29" t="s">
        <v>162</v>
      </c>
      <c r="G87" s="23"/>
      <c r="H87" s="23"/>
    </row>
    <row r="88" spans="1:8" ht="32" x14ac:dyDescent="0.2">
      <c r="A88" s="107"/>
      <c r="B88" s="28" t="str">
        <f>Critères!B87</f>
        <v>RGAA</v>
      </c>
      <c r="C88" s="28" t="str">
        <f>Critères!C87</f>
        <v>11.10</v>
      </c>
      <c r="D88" s="23" t="str">
        <f>Critères!D87</f>
        <v>Dans chaque formulaire, le contrôle de saisie est-il utilisé de manière pertinente (hors cas particuliers) ?</v>
      </c>
      <c r="E88" s="23" t="s">
        <v>155</v>
      </c>
      <c r="F88" s="29" t="s">
        <v>162</v>
      </c>
      <c r="G88" s="23"/>
      <c r="H88" s="23"/>
    </row>
    <row r="89" spans="1:8" ht="48" x14ac:dyDescent="0.2">
      <c r="A89" s="107"/>
      <c r="B89" s="28" t="str">
        <f>Critères!B88</f>
        <v>RGAA</v>
      </c>
      <c r="C89" s="28" t="str">
        <f>Critères!C88</f>
        <v>11.11</v>
      </c>
      <c r="D89" s="23" t="str">
        <f>Critères!D88</f>
        <v>Dans chaque formulaire, le contrôle de saisie est-il accompagné, si nécessaire, de suggestions facilitant la correction des erreurs de saisie ?</v>
      </c>
      <c r="E89" s="23" t="s">
        <v>155</v>
      </c>
      <c r="F89" s="29" t="s">
        <v>162</v>
      </c>
      <c r="G89" s="23"/>
      <c r="H89" s="23"/>
    </row>
    <row r="90" spans="1:8" ht="80" x14ac:dyDescent="0.2">
      <c r="A90" s="107"/>
      <c r="B90" s="28" t="str">
        <f>Critères!B89</f>
        <v>RGAA</v>
      </c>
      <c r="C90" s="28" t="str">
        <f>Critères!C89</f>
        <v>11.12</v>
      </c>
      <c r="D90" s="23" t="str">
        <f>Critères!D89</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E90" s="23" t="s">
        <v>155</v>
      </c>
      <c r="F90" s="29" t="s">
        <v>162</v>
      </c>
      <c r="G90" s="23"/>
      <c r="H90" s="23"/>
    </row>
    <row r="91" spans="1:8" ht="48" x14ac:dyDescent="0.2">
      <c r="A91" s="108"/>
      <c r="B91" s="28" t="str">
        <f>Critères!B90</f>
        <v>RGAA</v>
      </c>
      <c r="C91" s="28" t="str">
        <f>Critères!C90</f>
        <v>11.13</v>
      </c>
      <c r="D91" s="23" t="str">
        <f>Critères!D90</f>
        <v>La finalité d’un champ de saisie peut-elle être déduite pour faciliter le remplissage automatique des champs avec les données de l’utilisateur ?</v>
      </c>
      <c r="E91" s="23" t="s">
        <v>155</v>
      </c>
      <c r="F91" s="29" t="s">
        <v>162</v>
      </c>
      <c r="G91" s="23"/>
      <c r="H91" s="23"/>
    </row>
    <row r="92" spans="1:8" ht="32" x14ac:dyDescent="0.2">
      <c r="A92" s="106" t="str">
        <f>Critères!$A$91</f>
        <v>NAVIGATION</v>
      </c>
      <c r="B92" s="28" t="str">
        <f>Critères!B91</f>
        <v>RGAA</v>
      </c>
      <c r="C92" s="28" t="str">
        <f>Critères!C91</f>
        <v>12.1</v>
      </c>
      <c r="D92" s="23" t="str">
        <f>Critères!D91</f>
        <v>Chaque ensemble de pages dispose-t-il de deux systèmes de navigation différents, au moins (hors cas particuliers) ?</v>
      </c>
      <c r="E92" s="23" t="s">
        <v>155</v>
      </c>
      <c r="F92" s="29" t="s">
        <v>162</v>
      </c>
      <c r="G92" s="23"/>
      <c r="H92" s="23"/>
    </row>
    <row r="93" spans="1:8" ht="48" x14ac:dyDescent="0.2">
      <c r="A93" s="107"/>
      <c r="B93" s="28" t="str">
        <f>Critères!B92</f>
        <v>RGAA</v>
      </c>
      <c r="C93" s="28" t="str">
        <f>Critères!C92</f>
        <v>12.2</v>
      </c>
      <c r="D93" s="23" t="str">
        <f>Critères!D92</f>
        <v>Dans chaque ensemble de pages, le menu et les barres de navigation sont-ils toujours à la même place (hors cas particuliers) ?</v>
      </c>
      <c r="E93" s="23" t="s">
        <v>155</v>
      </c>
      <c r="F93" s="29" t="s">
        <v>162</v>
      </c>
      <c r="G93" s="23"/>
      <c r="H93" s="23"/>
    </row>
    <row r="94" spans="1:8" ht="17" x14ac:dyDescent="0.2">
      <c r="A94" s="107"/>
      <c r="B94" s="28" t="str">
        <f>Critères!B93</f>
        <v>RGAA</v>
      </c>
      <c r="C94" s="28" t="str">
        <f>Critères!C93</f>
        <v>12.3</v>
      </c>
      <c r="D94" s="23" t="str">
        <f>Critères!D93</f>
        <v>La page « plan du site » est-elle pertinente ?</v>
      </c>
      <c r="E94" s="23" t="s">
        <v>155</v>
      </c>
      <c r="F94" s="29" t="s">
        <v>162</v>
      </c>
      <c r="G94" s="23"/>
      <c r="H94" s="23"/>
    </row>
    <row r="95" spans="1:8" ht="32" x14ac:dyDescent="0.2">
      <c r="A95" s="107"/>
      <c r="B95" s="28" t="str">
        <f>Critères!B94</f>
        <v>RGAA</v>
      </c>
      <c r="C95" s="28" t="str">
        <f>Critères!C94</f>
        <v>12.4</v>
      </c>
      <c r="D95" s="23" t="str">
        <f>Critères!D94</f>
        <v>Dans chaque ensemble de pages, la page « plan du site » est-elle atteignable de manière identique ?</v>
      </c>
      <c r="E95" s="23" t="s">
        <v>155</v>
      </c>
      <c r="F95" s="29" t="s">
        <v>162</v>
      </c>
      <c r="G95" s="23"/>
      <c r="H95" s="23"/>
    </row>
    <row r="96" spans="1:8" ht="32" x14ac:dyDescent="0.2">
      <c r="A96" s="107"/>
      <c r="B96" s="28" t="str">
        <f>Critères!B95</f>
        <v>RGAA</v>
      </c>
      <c r="C96" s="28" t="str">
        <f>Critères!C95</f>
        <v>12.5</v>
      </c>
      <c r="D96" s="23" t="str">
        <f>Critères!D95</f>
        <v>Dans chaque ensemble de pages, le moteur de recherche est-il atteignable de manière identique ?</v>
      </c>
      <c r="E96" s="23" t="s">
        <v>155</v>
      </c>
      <c r="F96" s="29" t="s">
        <v>162</v>
      </c>
      <c r="G96" s="23"/>
      <c r="H96" s="23"/>
    </row>
    <row r="97" spans="1:8" ht="80" x14ac:dyDescent="0.2">
      <c r="A97" s="107"/>
      <c r="B97" s="28" t="str">
        <f>Critères!B96</f>
        <v>RGAA</v>
      </c>
      <c r="C97" s="28" t="str">
        <f>Critères!C96</f>
        <v>12.6</v>
      </c>
      <c r="D97" s="23" t="str">
        <f>Critères!D96</f>
        <v>Les zones de regroupement de contenus présentes dans plusieurs pages web (zones d’en-tête, de navigation principale, de contenu principal, de pied de page et de moteur de recherche) peuvent-elles être atteintes ou évitées ?</v>
      </c>
      <c r="E97" s="23" t="s">
        <v>155</v>
      </c>
      <c r="F97" s="29" t="s">
        <v>162</v>
      </c>
      <c r="G97" s="23"/>
      <c r="H97" s="23"/>
    </row>
    <row r="98" spans="1:8" ht="48" x14ac:dyDescent="0.2">
      <c r="A98" s="107"/>
      <c r="B98" s="28" t="str">
        <f>Critères!B97</f>
        <v>RGAA</v>
      </c>
      <c r="C98" s="28" t="str">
        <f>Critères!C97</f>
        <v>12.7</v>
      </c>
      <c r="D98" s="23" t="str">
        <f>Critères!D97</f>
        <v>Dans chaque page web, un lien d’évitement ou d’accès rapide à la zone de contenu principal est-il présent (hors cas particuliers) ?</v>
      </c>
      <c r="E98" s="23" t="s">
        <v>155</v>
      </c>
      <c r="F98" s="29" t="s">
        <v>162</v>
      </c>
      <c r="G98" s="23"/>
      <c r="H98" s="23"/>
    </row>
    <row r="99" spans="1:8" ht="32" x14ac:dyDescent="0.2">
      <c r="A99" s="107"/>
      <c r="B99" s="28" t="str">
        <f>Critères!B98</f>
        <v>RGAA</v>
      </c>
      <c r="C99" s="28" t="str">
        <f>Critères!C98</f>
        <v>12.8</v>
      </c>
      <c r="D99" s="23" t="str">
        <f>Critères!D98</f>
        <v>Dans chaque page web, l’ordre de tabulation est-il cohérent ?</v>
      </c>
      <c r="E99" s="23" t="s">
        <v>155</v>
      </c>
      <c r="F99" s="29" t="s">
        <v>162</v>
      </c>
      <c r="G99" s="23"/>
      <c r="H99" s="23"/>
    </row>
    <row r="100" spans="1:8" ht="32" x14ac:dyDescent="0.2">
      <c r="A100" s="107"/>
      <c r="B100" s="28" t="str">
        <f>Critères!B99</f>
        <v>RGAA</v>
      </c>
      <c r="C100" s="28" t="str">
        <f>Critères!C99</f>
        <v>12.9</v>
      </c>
      <c r="D100" s="23" t="str">
        <f>Critères!D99</f>
        <v>Dans chaque page web, la navigation ne doit pas contenir de piège au clavier. Cette règle est-elle respectée ?</v>
      </c>
      <c r="E100" s="23" t="s">
        <v>155</v>
      </c>
      <c r="F100" s="29" t="s">
        <v>162</v>
      </c>
      <c r="G100" s="23"/>
      <c r="H100" s="23"/>
    </row>
    <row r="101" spans="1:8" ht="64" x14ac:dyDescent="0.2">
      <c r="A101" s="107"/>
      <c r="B101" s="28" t="str">
        <f>Critères!B100</f>
        <v>RGAA</v>
      </c>
      <c r="C101" s="28" t="str">
        <f>Critères!C100</f>
        <v>12.10</v>
      </c>
      <c r="D101" s="23" t="str">
        <f>Critères!D100</f>
        <v>Dans chaque page web, les raccourcis clavier n’utilisant qu’une seule touche (lettre minuscule ou majuscule, ponctuation, chiffre ou symbole) sont-ils contrôlables par l’utilisateur ?</v>
      </c>
      <c r="E101" s="23" t="s">
        <v>155</v>
      </c>
      <c r="F101" s="29" t="s">
        <v>162</v>
      </c>
      <c r="G101" s="23"/>
      <c r="H101" s="23"/>
    </row>
    <row r="102" spans="1:8" ht="64" x14ac:dyDescent="0.2">
      <c r="A102" s="108"/>
      <c r="B102" s="28" t="str">
        <f>Critères!B101</f>
        <v>RGAA</v>
      </c>
      <c r="C102" s="28" t="str">
        <f>Critères!C101</f>
        <v>12.11</v>
      </c>
      <c r="D102" s="23" t="str">
        <f>Critères!D101</f>
        <v>Dans chaque page web, les contenus additionnels apparaissant au survol, à la prise de focus ou à l’activation d’un composant d’interface sont-ils si nécessaire atteignables au clavier ?</v>
      </c>
      <c r="E102" s="23" t="s">
        <v>155</v>
      </c>
      <c r="F102" s="29" t="s">
        <v>162</v>
      </c>
      <c r="G102" s="23"/>
      <c r="H102" s="23"/>
    </row>
    <row r="103" spans="1:8" ht="48" x14ac:dyDescent="0.2">
      <c r="A103" s="106" t="str">
        <f>Critères!$A$102</f>
        <v>CONSULTATION</v>
      </c>
      <c r="B103" s="28" t="str">
        <f>Critères!B102</f>
        <v>RGAA</v>
      </c>
      <c r="C103" s="28" t="str">
        <f>Critères!C102</f>
        <v>13.1</v>
      </c>
      <c r="D103" s="23" t="str">
        <f>Critères!D102</f>
        <v>Pour chaque page web, l’utilisateur a-t-il le contrôle de chaque limite de temps modifiant le contenu (hors cas particuliers) ?</v>
      </c>
      <c r="E103" s="23" t="s">
        <v>155</v>
      </c>
      <c r="F103" s="29" t="s">
        <v>162</v>
      </c>
      <c r="G103" s="23"/>
      <c r="H103" s="23"/>
    </row>
    <row r="104" spans="1:8" ht="48" x14ac:dyDescent="0.2">
      <c r="A104" s="107"/>
      <c r="B104" s="28" t="str">
        <f>Critères!B103</f>
        <v>RGAA</v>
      </c>
      <c r="C104" s="28" t="str">
        <f>Critères!C103</f>
        <v>13.2</v>
      </c>
      <c r="D104" s="23" t="str">
        <f>Critères!D103</f>
        <v>Dans chaque page web, l’ouverture d’une nouvelle fenêtre ne doit pas être déclenchée sans action de l’utilisateur. Cette règle est-elle respectée ?</v>
      </c>
      <c r="E104" s="23" t="s">
        <v>155</v>
      </c>
      <c r="F104" s="29" t="s">
        <v>162</v>
      </c>
      <c r="G104" s="23"/>
      <c r="H104" s="23"/>
    </row>
    <row r="105" spans="1:8" ht="48" x14ac:dyDescent="0.2">
      <c r="A105" s="107"/>
      <c r="B105" s="28" t="str">
        <f>Critères!B104</f>
        <v>RGAA</v>
      </c>
      <c r="C105" s="28" t="str">
        <f>Critères!C104</f>
        <v>13.3</v>
      </c>
      <c r="D105" s="23" t="str">
        <f>Critères!D104</f>
        <v>Dans chaque page web, chaque document bureautique en téléchargement possède-t-il, si nécessaire, une version accessible (hors cas particuliers) ?</v>
      </c>
      <c r="E105" s="23" t="s">
        <v>155</v>
      </c>
      <c r="F105" s="29" t="s">
        <v>162</v>
      </c>
      <c r="G105" s="23"/>
      <c r="H105" s="23"/>
    </row>
    <row r="106" spans="1:8" ht="32" x14ac:dyDescent="0.2">
      <c r="A106" s="107"/>
      <c r="B106" s="28" t="str">
        <f>Critères!B105</f>
        <v>RGAA</v>
      </c>
      <c r="C106" s="28" t="str">
        <f>Critères!C105</f>
        <v>13.4</v>
      </c>
      <c r="D106" s="23" t="str">
        <f>Critères!D105</f>
        <v>Pour chaque document bureautique ayant une version accessible, cette version offre-t-elle la même information ?</v>
      </c>
      <c r="E106" s="23" t="s">
        <v>155</v>
      </c>
      <c r="F106" s="29" t="s">
        <v>162</v>
      </c>
      <c r="G106" s="23"/>
      <c r="H106" s="23"/>
    </row>
    <row r="107" spans="1:8" ht="32" x14ac:dyDescent="0.2">
      <c r="A107" s="107"/>
      <c r="B107" s="28" t="str">
        <f>Critères!B106</f>
        <v>RGAA</v>
      </c>
      <c r="C107" s="28" t="str">
        <f>Critères!C106</f>
        <v>13.5</v>
      </c>
      <c r="D107" s="23" t="str">
        <f>Critères!D106</f>
        <v>Dans chaque page web, chaque contenu cryptique (art ASCII, émoticon, syntaxe cryptique) a-t-il une alternative ?</v>
      </c>
      <c r="E107" s="23" t="s">
        <v>155</v>
      </c>
      <c r="F107" s="29" t="s">
        <v>162</v>
      </c>
      <c r="G107" s="23"/>
      <c r="H107" s="23"/>
    </row>
    <row r="108" spans="1:8" ht="48" x14ac:dyDescent="0.2">
      <c r="A108" s="107"/>
      <c r="B108" s="28" t="str">
        <f>Critères!B107</f>
        <v>RGAA</v>
      </c>
      <c r="C108" s="28" t="str">
        <f>Critères!C107</f>
        <v>13.6</v>
      </c>
      <c r="D108" s="23" t="str">
        <f>Critères!D107</f>
        <v>Dans chaque page web, pour chaque contenu cryptique (art ASCII, émoticon, syntaxe cryptique) ayant une alternative, cette alternative est-elle pertinente ?</v>
      </c>
      <c r="E108" s="23" t="s">
        <v>155</v>
      </c>
      <c r="F108" s="29" t="s">
        <v>162</v>
      </c>
      <c r="G108" s="23"/>
      <c r="H108" s="23"/>
    </row>
    <row r="109" spans="1:8" ht="48" x14ac:dyDescent="0.2">
      <c r="A109" s="107"/>
      <c r="B109" s="28" t="str">
        <f>Critères!B108</f>
        <v>RGAA</v>
      </c>
      <c r="C109" s="28" t="str">
        <f>Critères!C108</f>
        <v>13.7</v>
      </c>
      <c r="D109" s="23" t="str">
        <f>Critères!D108</f>
        <v>Dans chaque page web, les changements brusques de luminosité ou les effets de flash sont-ils correctement utilisés ?</v>
      </c>
      <c r="E109" s="23" t="s">
        <v>155</v>
      </c>
      <c r="F109" s="29" t="s">
        <v>162</v>
      </c>
      <c r="G109" s="23"/>
      <c r="H109" s="23"/>
    </row>
    <row r="110" spans="1:8" ht="32" x14ac:dyDescent="0.2">
      <c r="A110" s="107"/>
      <c r="B110" s="28" t="str">
        <f>Critères!B109</f>
        <v>RGAA</v>
      </c>
      <c r="C110" s="28" t="str">
        <f>Critères!C109</f>
        <v>13.8</v>
      </c>
      <c r="D110" s="23" t="str">
        <f>Critères!D109</f>
        <v>Dans chaque page web, chaque contenu en mouvement ou clignotant est-il contrôlable par l’utilisateur ?</v>
      </c>
      <c r="E110" s="23" t="s">
        <v>155</v>
      </c>
      <c r="F110" s="29" t="s">
        <v>162</v>
      </c>
    </row>
    <row r="111" spans="1:8" ht="48" x14ac:dyDescent="0.2">
      <c r="A111" s="107"/>
      <c r="B111" s="28" t="str">
        <f>Critères!B110</f>
        <v>RGAA</v>
      </c>
      <c r="C111" s="28" t="str">
        <f>Critères!C110</f>
        <v>13.9</v>
      </c>
      <c r="D111" s="23" t="str">
        <f>Critères!D110</f>
        <v>Dans chaque page web, le contenu proposé est-il consultable quelle que soit l’orientation de l’écran (portait ou paysage) (hors cas particuliers) ?</v>
      </c>
      <c r="E111" s="23" t="s">
        <v>155</v>
      </c>
      <c r="F111" s="29" t="s">
        <v>162</v>
      </c>
    </row>
    <row r="112" spans="1:8" ht="64" x14ac:dyDescent="0.2">
      <c r="A112" s="107"/>
      <c r="B112" s="28" t="str">
        <f>Critères!B111</f>
        <v>RGAA</v>
      </c>
      <c r="C112" s="28" t="str">
        <f>Critères!C111</f>
        <v>13.10</v>
      </c>
      <c r="D112" s="23" t="str">
        <f>Critères!D111</f>
        <v>Dans chaque page web, les fonctionnalités utilisables ou disponibles au moyen d’un geste complexe peuvent-elles être également disponibles au moyen d’un geste simple (hors cas particuliers) ?</v>
      </c>
      <c r="E112" s="23" t="s">
        <v>155</v>
      </c>
      <c r="F112" s="29" t="s">
        <v>162</v>
      </c>
    </row>
    <row r="113" spans="1:6" ht="64" x14ac:dyDescent="0.2">
      <c r="A113" s="107"/>
      <c r="B113" s="28" t="str">
        <f>Critères!B112</f>
        <v>RGAA</v>
      </c>
      <c r="C113" s="28" t="str">
        <f>Critères!C112</f>
        <v>13.11</v>
      </c>
      <c r="D113" s="23" t="str">
        <f>Critères!D112</f>
        <v>Dans chaque page web, les actions déclenchées au moyen d’un dispositif de pointage sur un point unique de l’écran peuvent-elles faire l’objet d’une annulation (hors cas particuliers) ?</v>
      </c>
      <c r="E113" s="23" t="s">
        <v>155</v>
      </c>
      <c r="F113" s="29" t="s">
        <v>162</v>
      </c>
    </row>
    <row r="114" spans="1:6" ht="64" x14ac:dyDescent="0.2">
      <c r="A114" s="107"/>
      <c r="B114" s="28" t="str">
        <f>Critères!B113</f>
        <v>RGAA</v>
      </c>
      <c r="C114" s="28" t="str">
        <f>Critères!C113</f>
        <v>13.12</v>
      </c>
      <c r="D114" s="23" t="str">
        <f>Critères!D113</f>
        <v>Dans chaque page web, les fonctionnalités qui impliquent un mouvement de l’appareil ou vers l’appareil peuvent-elles être satisfaites de manière alternative (hors cas particuliers) ?</v>
      </c>
      <c r="E114" s="23" t="s">
        <v>155</v>
      </c>
      <c r="F114" s="29" t="s">
        <v>162</v>
      </c>
    </row>
    <row r="115" spans="1:6" ht="64" x14ac:dyDescent="0.2">
      <c r="A115" s="107"/>
      <c r="B115" s="28" t="str">
        <f>Critères!B114</f>
        <v>-</v>
      </c>
      <c r="C115" s="28" t="str">
        <f>Critères!C114</f>
        <v>13.13</v>
      </c>
      <c r="D115" s="23" t="str">
        <f>Critères!D114</f>
        <v>Pour chaque fonctionnalité de conversion d’un document, les informations relatives à l’accessibilité disponibles dans le document source sont-elles conservées dans le document de destination (hors cas particuliers) ?</v>
      </c>
      <c r="E115" s="23" t="s">
        <v>155</v>
      </c>
      <c r="F115" s="29" t="s">
        <v>162</v>
      </c>
    </row>
    <row r="116" spans="1:6" ht="48" x14ac:dyDescent="0.2">
      <c r="A116" s="108"/>
      <c r="B116" s="28" t="str">
        <f>Critères!B115</f>
        <v>-</v>
      </c>
      <c r="C116" s="28" t="str">
        <f>Critères!C115</f>
        <v>13.14</v>
      </c>
      <c r="D116" s="23" t="str">
        <f>Critères!D115</f>
        <v>Chaque fonctionnalité d’identification ou de contrôle qui repose sur l’utilisation de caractéristiques biologiques de l’utilisateur dispose-t-elle d’une méthode alternative ?</v>
      </c>
      <c r="E116" s="23" t="s">
        <v>155</v>
      </c>
      <c r="F116" s="29" t="s">
        <v>162</v>
      </c>
    </row>
    <row r="117" spans="1:6" ht="64" x14ac:dyDescent="0.2">
      <c r="A117" s="106" t="str">
        <f>Critères!$A$116</f>
        <v xml:space="preserve">DOCUMENTATION ET FONCTIONNALITÉS D’ACCESSIBILITÉ </v>
      </c>
      <c r="B117" s="28" t="str">
        <f>Critères!B116</f>
        <v>-</v>
      </c>
      <c r="C117" s="28" t="str">
        <f>Critères!C116</f>
        <v>14.1</v>
      </c>
      <c r="D117" s="23" t="str">
        <f>Critères!D116</f>
        <v>La documentation du site web décrit-elle les fonctionnalités d’accessibilité disponibles et les informations relatives à la compatibilité avec l’accessibilité ?</v>
      </c>
      <c r="E117" s="23" t="s">
        <v>155</v>
      </c>
      <c r="F117" s="29" t="s">
        <v>162</v>
      </c>
    </row>
    <row r="118" spans="1:6" ht="80" x14ac:dyDescent="0.2">
      <c r="A118" s="107"/>
      <c r="B118" s="28" t="str">
        <f>Critères!B117</f>
        <v>-</v>
      </c>
      <c r="C118" s="28" t="str">
        <f>Critères!C117</f>
        <v>14.2</v>
      </c>
      <c r="D118" s="23" t="str">
        <f>Critères!D117</f>
        <v>Pour chaque fonctionnalité d’accessibilité décrite dans la documentation, le mécanisme qui permet de l’activer répond aux besoins d’accessibilité des utilisateurs concernés. Cette règle est-elle respectée (hors cas particuliers) ?</v>
      </c>
      <c r="E118" s="23" t="s">
        <v>155</v>
      </c>
      <c r="F118" s="29" t="s">
        <v>162</v>
      </c>
    </row>
    <row r="119" spans="1:6" ht="17" x14ac:dyDescent="0.2">
      <c r="A119" s="108"/>
      <c r="B119" s="28" t="str">
        <f>Critères!B118</f>
        <v>-</v>
      </c>
      <c r="C119" s="28" t="str">
        <f>Critères!C118</f>
        <v>14.3</v>
      </c>
      <c r="D119" s="23" t="str">
        <f>Critères!D118</f>
        <v>La documentation du site web est-elle accessible ?</v>
      </c>
      <c r="E119" s="23" t="s">
        <v>155</v>
      </c>
      <c r="F119" s="29" t="s">
        <v>162</v>
      </c>
    </row>
    <row r="120" spans="1:6" ht="48" x14ac:dyDescent="0.2">
      <c r="A120" s="106" t="str">
        <f>Critères!$A$119</f>
        <v>OUTILS D’ÉDITION</v>
      </c>
      <c r="B120" s="28" t="str">
        <f>Critères!B119</f>
        <v>-</v>
      </c>
      <c r="C120" s="28" t="str">
        <f>Critères!C119</f>
        <v>15.1</v>
      </c>
      <c r="D120" s="23" t="str">
        <f>Critères!D119</f>
        <v>Chaque outil d’édition permet-il de définir les informations d’accessibilité nécessaires pour créer un contenu conforme aux règles d’accessibilité numérique ?</v>
      </c>
      <c r="E120" s="23" t="s">
        <v>155</v>
      </c>
      <c r="F120" s="29" t="s">
        <v>162</v>
      </c>
    </row>
    <row r="121" spans="1:6" ht="48" x14ac:dyDescent="0.2">
      <c r="A121" s="107"/>
      <c r="B121" s="28" t="str">
        <f>Critères!B120</f>
        <v>-</v>
      </c>
      <c r="C121" s="28" t="str">
        <f>Critères!C120</f>
        <v>15.2</v>
      </c>
      <c r="D121" s="23" t="str">
        <f>Critères!D120</f>
        <v>Chaque outil d’édition met-il à disposition des aides à la création de contenus conformes aux règles d’accessibilité numérique ?</v>
      </c>
      <c r="E121" s="23" t="s">
        <v>155</v>
      </c>
      <c r="F121" s="29" t="s">
        <v>162</v>
      </c>
    </row>
    <row r="122" spans="1:6" ht="48" x14ac:dyDescent="0.2">
      <c r="A122" s="107"/>
      <c r="B122" s="28" t="str">
        <f>Critères!B121</f>
        <v>-</v>
      </c>
      <c r="C122" s="28" t="str">
        <f>Critères!C121</f>
        <v>15.3</v>
      </c>
      <c r="D122" s="23" t="str">
        <f>Critères!D121</f>
        <v>Le contenu généré par chaque transformation des contenus est-il conforme aux règles d’accessibilité numérique (hors cas particuliers) ?</v>
      </c>
      <c r="E122" s="23" t="s">
        <v>155</v>
      </c>
      <c r="F122" s="29" t="s">
        <v>162</v>
      </c>
    </row>
    <row r="123" spans="1:6" ht="48" x14ac:dyDescent="0.2">
      <c r="A123" s="107"/>
      <c r="B123" s="28" t="str">
        <f>Critères!B122</f>
        <v>-</v>
      </c>
      <c r="C123" s="28" t="str">
        <f>Critères!C122</f>
        <v>15.4</v>
      </c>
      <c r="D123" s="23" t="str">
        <f>Critères!D122</f>
        <v>Pour chaque erreur d’accessibilité relevée par un test d’accessibilité automatique ou semi-automatique, l’ outil d’édition fournit-il des suggestions de réparation ?</v>
      </c>
      <c r="E123" s="23" t="s">
        <v>155</v>
      </c>
      <c r="F123" s="29" t="s">
        <v>162</v>
      </c>
    </row>
    <row r="124" spans="1:6" ht="48" x14ac:dyDescent="0.2">
      <c r="A124" s="107"/>
      <c r="B124" s="28" t="str">
        <f>Critères!B123</f>
        <v>-</v>
      </c>
      <c r="C124" s="28" t="str">
        <f>Critères!C123</f>
        <v>15.5</v>
      </c>
      <c r="D124" s="23" t="str">
        <f>Critères!D123</f>
        <v>Pour chaque ensemble de gabarits, un gabarit au moins permet de répondre aux règles d’accessibilité numérique. Cette règle est-elle respectée ?</v>
      </c>
      <c r="E124" s="23" t="s">
        <v>155</v>
      </c>
      <c r="F124" s="29" t="s">
        <v>162</v>
      </c>
    </row>
    <row r="125" spans="1:6" ht="32" x14ac:dyDescent="0.2">
      <c r="A125" s="108"/>
      <c r="B125" s="28" t="str">
        <f>Critères!B124</f>
        <v>-</v>
      </c>
      <c r="C125" s="28" t="str">
        <f>Critères!C124</f>
        <v>15.6</v>
      </c>
      <c r="D125" s="23" t="str">
        <f>Critères!D124</f>
        <v>Chaque gabarit qui permet de répondre aux règles d’accessibilité numérique est-il clairement identifiable ?</v>
      </c>
      <c r="E125" s="23" t="s">
        <v>155</v>
      </c>
      <c r="F125" s="29" t="s">
        <v>162</v>
      </c>
    </row>
    <row r="126" spans="1:6" ht="64" x14ac:dyDescent="0.2">
      <c r="A126" s="106" t="str">
        <f>Critères!$A$125</f>
        <v>SERVICES D’ASSISTANCE</v>
      </c>
      <c r="B126" s="28" t="str">
        <f>Critères!B125</f>
        <v>-</v>
      </c>
      <c r="C126" s="28" t="str">
        <f>Critères!C125</f>
        <v>16.1</v>
      </c>
      <c r="D126" s="23" t="str">
        <f>Critères!D125</f>
        <v>Chaque service d’assistance fournit-il des informations relatives aux fonctionnalités d’accessibilité et à la compatibilité avec l’accessibilité, décrites dans la documentation du site web ?</v>
      </c>
      <c r="E126" s="23" t="s">
        <v>155</v>
      </c>
      <c r="F126" s="29" t="s">
        <v>162</v>
      </c>
    </row>
    <row r="127" spans="1:6" ht="64" x14ac:dyDescent="0.2">
      <c r="A127" s="107"/>
      <c r="B127" s="28" t="str">
        <f>Critères!B126</f>
        <v>-</v>
      </c>
      <c r="C127" s="28" t="str">
        <f>Critères!C126</f>
        <v>16.2</v>
      </c>
      <c r="D127" s="23" t="str">
        <f>Critères!D126</f>
        <v>Le service d’assistance répond aux besoins de communication des personnes handicapées directement ou par l’intermédiaire d’un service de relais. Cette règle est-elle respectée ?</v>
      </c>
      <c r="E127" s="23" t="s">
        <v>155</v>
      </c>
      <c r="F127" s="29" t="s">
        <v>162</v>
      </c>
    </row>
    <row r="128" spans="1:6" ht="32" x14ac:dyDescent="0.2">
      <c r="A128" s="108"/>
      <c r="B128" s="28" t="str">
        <f>Critères!B127</f>
        <v>-</v>
      </c>
      <c r="C128" s="28" t="str">
        <f>Critères!C127</f>
        <v>16.3</v>
      </c>
      <c r="D128" s="23" t="str">
        <f>Critères!D127</f>
        <v>La documentation fournie par le service d’assistance est-elle accessible ?</v>
      </c>
      <c r="E128" s="23" t="s">
        <v>155</v>
      </c>
      <c r="F128" s="29" t="s">
        <v>162</v>
      </c>
    </row>
    <row r="129" spans="1:6" ht="80" x14ac:dyDescent="0.2">
      <c r="A129" s="115" t="str">
        <f>Critères!$A$128</f>
        <v>COMMUNICATION EN TEMPS RÉEL</v>
      </c>
      <c r="B129" s="28" t="str">
        <f>Critères!B128</f>
        <v>-</v>
      </c>
      <c r="C129" s="28" t="str">
        <f>Critères!C128</f>
        <v>17.1</v>
      </c>
      <c r="D129" s="23" t="str">
        <f>Critères!D128</f>
        <v>Pour chaque application web de communication orale bidirectionnelle, l’application est-elle capable d’encoder et de décoder cette communication avec une gamme de fréquences dont la limite supérieure est de 7 000 Hz au moins ?</v>
      </c>
      <c r="E129" s="23" t="s">
        <v>155</v>
      </c>
      <c r="F129" s="29" t="s">
        <v>162</v>
      </c>
    </row>
    <row r="130" spans="1:6" ht="48" x14ac:dyDescent="0.2">
      <c r="A130" s="107"/>
      <c r="B130" s="28" t="str">
        <f>Critères!B129</f>
        <v>-</v>
      </c>
      <c r="C130" s="28" t="str">
        <f>Critères!C129</f>
        <v>17.2</v>
      </c>
      <c r="D130" s="23" t="str">
        <f>Critères!D129</f>
        <v>Chaque application web qui permet une communication orale bidirectionnelle dispose-t-elle d’une fonctionnalité de communication écrite en temps réel ?</v>
      </c>
      <c r="E130" s="23" t="s">
        <v>155</v>
      </c>
      <c r="F130" s="29" t="s">
        <v>162</v>
      </c>
    </row>
    <row r="131" spans="1:6" ht="48" x14ac:dyDescent="0.2">
      <c r="A131" s="107"/>
      <c r="B131" s="28" t="str">
        <f>Critères!B130</f>
        <v>-</v>
      </c>
      <c r="C131" s="28" t="str">
        <f>Critères!C130</f>
        <v>17.3</v>
      </c>
      <c r="D131" s="23" t="str">
        <f>Critères!D130</f>
        <v>Pour chaque application web qui permet une communication orale bidirectionnelle et écrite en temps réel, les deux modes sont-ils utilisables simultanément ?</v>
      </c>
      <c r="E131" s="23" t="s">
        <v>155</v>
      </c>
      <c r="F131" s="29" t="s">
        <v>162</v>
      </c>
    </row>
    <row r="132" spans="1:6" ht="48" x14ac:dyDescent="0.2">
      <c r="A132" s="107"/>
      <c r="B132" s="28" t="str">
        <f>Critères!B131</f>
        <v>-</v>
      </c>
      <c r="C132" s="28" t="str">
        <f>Critères!C131</f>
        <v>17.4</v>
      </c>
      <c r="D132" s="23" t="str">
        <f>Critères!D131</f>
        <v>Pour chaque fonctionnalité de communication écrite en temps réel, les messages peuvent-ils être identifiés (hors cas particuliers) ?</v>
      </c>
      <c r="E132" s="23" t="s">
        <v>155</v>
      </c>
      <c r="F132" s="29" t="s">
        <v>162</v>
      </c>
    </row>
    <row r="133" spans="1:6" ht="48" x14ac:dyDescent="0.2">
      <c r="A133" s="107"/>
      <c r="B133" s="28" t="str">
        <f>Critères!B132</f>
        <v>-</v>
      </c>
      <c r="C133" s="28" t="str">
        <f>Critères!C132</f>
        <v>17.5</v>
      </c>
      <c r="D133" s="23" t="str">
        <f>Critères!D132</f>
        <v>Pour chaque application web de communication orale bidirectionnelle, un indicateur visuel de l’activité orale est-il présent ?</v>
      </c>
      <c r="E133" s="23" t="s">
        <v>155</v>
      </c>
      <c r="F133" s="29" t="s">
        <v>162</v>
      </c>
    </row>
    <row r="134" spans="1:6" ht="64" x14ac:dyDescent="0.2">
      <c r="A134" s="107"/>
      <c r="B134" s="28" t="str">
        <f>Critères!B133</f>
        <v>-</v>
      </c>
      <c r="C134" s="28" t="str">
        <f>Critères!C133</f>
        <v>17.6</v>
      </c>
      <c r="D134" s="23" t="str">
        <f>Critères!D133</f>
        <v>Chaque application web de communication écrite en temps réel qui peut interagir avec d’autres applications de communication écrite en temps réel respecte-t-elle les règles d’interopérabilité en vigueur ?</v>
      </c>
      <c r="E134" s="23" t="s">
        <v>155</v>
      </c>
      <c r="F134" s="29" t="s">
        <v>162</v>
      </c>
    </row>
    <row r="135" spans="1:6" ht="64" x14ac:dyDescent="0.2">
      <c r="A135" s="107"/>
      <c r="B135" s="28" t="str">
        <f>Critères!B134</f>
        <v>-</v>
      </c>
      <c r="C135" s="28" t="str">
        <f>Critères!C134</f>
        <v>17.7</v>
      </c>
      <c r="D135" s="23" t="str">
        <f>Critères!D134</f>
        <v>Pour chaque application web de communication écrite en temps réel, le délai de transmission de chaque unité de saisie est de 500ms ou moins. Cette règle est-elle respectée ?</v>
      </c>
      <c r="E135" s="23" t="s">
        <v>155</v>
      </c>
      <c r="F135" s="29" t="s">
        <v>162</v>
      </c>
    </row>
    <row r="136" spans="1:6" ht="48" x14ac:dyDescent="0.2">
      <c r="A136" s="107"/>
      <c r="B136" s="28" t="str">
        <f>Critères!B135</f>
        <v>-</v>
      </c>
      <c r="C136" s="28" t="str">
        <f>Critères!C135</f>
        <v>17.8</v>
      </c>
      <c r="D136" s="23" t="str">
        <f>Critères!D135</f>
        <v>Pour chaque application web de télécommunication, l’identification de l’interlocuteur qui initie un appel est-elle accessible ?</v>
      </c>
      <c r="E136" s="23" t="s">
        <v>155</v>
      </c>
      <c r="F136" s="29" t="s">
        <v>162</v>
      </c>
    </row>
    <row r="137" spans="1:6" ht="64" x14ac:dyDescent="0.2">
      <c r="A137" s="107"/>
      <c r="B137" s="28" t="str">
        <f>Critères!B136</f>
        <v>-</v>
      </c>
      <c r="C137" s="28" t="str">
        <f>Critères!C136</f>
        <v>17.9</v>
      </c>
      <c r="D137" s="23" t="str">
        <f>Critères!D136</f>
        <v>Pour chaque application web de communication orale bidirectionnelle qui permet d’identifier l’activité d’un interlocuteur oralisant, il est possible d’identifier l’activité d’un interlocuteur signant. Cette règle est-elle respectée ?</v>
      </c>
      <c r="E137" s="23" t="s">
        <v>155</v>
      </c>
      <c r="F137" s="29" t="s">
        <v>162</v>
      </c>
    </row>
    <row r="138" spans="1:6" ht="64" x14ac:dyDescent="0.2">
      <c r="A138" s="107"/>
      <c r="B138" s="28" t="str">
        <f>Critères!B137</f>
        <v>-</v>
      </c>
      <c r="C138" s="28" t="str">
        <f>Critères!C137</f>
        <v>17.10</v>
      </c>
      <c r="D138" s="23" t="str">
        <f>Critères!D137</f>
        <v>Pour chaque application web de communication orale bidirectionnelle qui dispose de fonctionnalités vocales, celles-ci sont-elles utilisables sans la nécessité d’écouter ou parler ?</v>
      </c>
      <c r="E138" s="23" t="s">
        <v>155</v>
      </c>
      <c r="F138" s="29" t="s">
        <v>162</v>
      </c>
    </row>
    <row r="139" spans="1:6" ht="48" x14ac:dyDescent="0.2">
      <c r="A139" s="108"/>
      <c r="B139" s="28" t="str">
        <f>Critères!B138</f>
        <v>-</v>
      </c>
      <c r="C139" s="28" t="str">
        <f>Critères!C138</f>
        <v>17.11</v>
      </c>
      <c r="D139" s="23" t="str">
        <f>Critères!D138</f>
        <v>Pour chaque application web de communication orale bidirectionnelle qui dispose d’une vidéo en temps réel, la qualité de la vidéo est-elle suffisante ?</v>
      </c>
      <c r="E139" s="23" t="s">
        <v>155</v>
      </c>
      <c r="F139" s="29" t="s">
        <v>162</v>
      </c>
    </row>
  </sheetData>
  <mergeCells count="19">
    <mergeCell ref="A129:A139"/>
    <mergeCell ref="A4:A12"/>
    <mergeCell ref="A13:A14"/>
    <mergeCell ref="A15:A17"/>
    <mergeCell ref="A92:A102"/>
    <mergeCell ref="A103:A116"/>
    <mergeCell ref="A117:A119"/>
    <mergeCell ref="A120:A125"/>
    <mergeCell ref="A126:A128"/>
    <mergeCell ref="A46:A50"/>
    <mergeCell ref="A51:A60"/>
    <mergeCell ref="A61:A64"/>
    <mergeCell ref="A65:A78"/>
    <mergeCell ref="A79:A91"/>
    <mergeCell ref="A1:H1"/>
    <mergeCell ref="A2:H2"/>
    <mergeCell ref="A18:A35"/>
    <mergeCell ref="A36:A43"/>
    <mergeCell ref="A44:A45"/>
  </mergeCells>
  <conditionalFormatting sqref="E4:E139">
    <cfRule type="cellIs" dxfId="27" priority="1" operator="equal">
      <formula>"C"</formula>
    </cfRule>
    <cfRule type="cellIs" dxfId="26" priority="2" operator="equal">
      <formula>"NC"</formula>
    </cfRule>
    <cfRule type="cellIs" dxfId="25" priority="3" operator="equal">
      <formula>"NA"</formula>
    </cfRule>
    <cfRule type="cellIs" dxfId="24" priority="4" operator="equal">
      <formula>"NT"</formula>
    </cfRule>
  </conditionalFormatting>
  <conditionalFormatting sqref="F4:F139">
    <cfRule type="cellIs" dxfId="23" priority="5" operator="equal">
      <formula>"D"</formula>
    </cfRule>
    <cfRule type="cellIs" dxfId="22" priority="6" operator="equal">
      <formula>"E"</formula>
    </cfRule>
    <cfRule type="cellIs" dxfId="21" priority="7" operator="equal">
      <formula>"N"</formula>
    </cfRule>
  </conditionalFormatting>
  <dataValidations count="2">
    <dataValidation type="list" operator="equal" showErrorMessage="1" sqref="E4:E139" xr:uid="{D4391412-A3E9-C34B-AD0F-DD8E7D76E30E}">
      <formula1>"C,NC,NA,NT"</formula1>
      <formula2>0</formula2>
    </dataValidation>
    <dataValidation type="list" operator="equal" showErrorMessage="1" sqref="F4:F139" xr:uid="{1DCEA675-F632-7C43-918E-F5250264E1B9}">
      <formula1>"D,E,N"</formula1>
    </dataValidation>
  </dataValidations>
  <pageMargins left="0.39374999999999999" right="0.39374999999999999" top="0.53263888888888899" bottom="0.39374999999999999" header="0.39374999999999999" footer="0.39374999999999999"/>
  <pageSetup scale="74" pageOrder="overThenDown" orientation="portrait" horizontalDpi="300" verticalDpi="300" r:id="rId1"/>
  <headerFooter>
    <oddHeader>&amp;L&amp;10RGAA 3.0 - Relevé pour le site : wwww.site.fr&amp;R&amp;10&amp;P/&amp;N - &amp;A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8"/>
  <dimension ref="A1:AMJ139"/>
  <sheetViews>
    <sheetView zoomScaleNormal="100" zoomScalePageLayoutView="60" workbookViewId="0">
      <selection activeCell="E4" sqref="E4:E139"/>
    </sheetView>
  </sheetViews>
  <sheetFormatPr baseColWidth="10" defaultColWidth="9.5703125" defaultRowHeight="16" x14ac:dyDescent="0.2"/>
  <cols>
    <col min="1" max="1" width="4.140625" customWidth="1"/>
    <col min="2" max="2" width="4.5703125" bestFit="1" customWidth="1"/>
    <col min="3" max="3" width="5.5703125" style="11" customWidth="1"/>
    <col min="4" max="4" width="39.85546875" style="1" customWidth="1"/>
    <col min="5" max="5" width="3.85546875" style="1" customWidth="1"/>
    <col min="6" max="6" width="3.140625" style="1" customWidth="1"/>
    <col min="7" max="7" width="79.85546875" style="1" customWidth="1"/>
    <col min="8" max="8" width="22.85546875" style="1" customWidth="1"/>
    <col min="9" max="9" width="64.42578125" style="1" customWidth="1"/>
    <col min="10" max="65" width="9.5703125" style="1"/>
    <col min="1025" max="1025" width="7.42578125" customWidth="1"/>
  </cols>
  <sheetData>
    <row r="1" spans="1:1024" x14ac:dyDescent="0.2">
      <c r="A1" s="91" t="str">
        <f>Échantillon!A1</f>
        <v>RAWeb 1 – GRILLE D'ÉVALUATION</v>
      </c>
      <c r="B1" s="91"/>
      <c r="C1" s="91"/>
      <c r="D1" s="91"/>
      <c r="E1" s="91"/>
      <c r="F1" s="91"/>
      <c r="G1" s="91"/>
      <c r="H1" s="91"/>
    </row>
    <row r="2" spans="1:1024" x14ac:dyDescent="0.2">
      <c r="A2" s="116" t="str">
        <f>CONCATENATE(Échantillon!B21," : ",Échantillon!C21)</f>
        <v>Actualités : http://www.site.lu/actualites.html</v>
      </c>
      <c r="B2" s="116"/>
      <c r="C2" s="116"/>
      <c r="D2" s="116"/>
      <c r="E2" s="116"/>
      <c r="F2" s="116"/>
      <c r="G2" s="116"/>
      <c r="H2" s="116"/>
    </row>
    <row r="3" spans="1:1024" ht="120" x14ac:dyDescent="0.2">
      <c r="A3" s="48" t="s">
        <v>25</v>
      </c>
      <c r="B3" s="48" t="s">
        <v>310</v>
      </c>
      <c r="C3" s="48" t="s">
        <v>26</v>
      </c>
      <c r="D3" s="49" t="s">
        <v>27</v>
      </c>
      <c r="E3" s="48" t="s">
        <v>150</v>
      </c>
      <c r="F3" s="48" t="s">
        <v>373</v>
      </c>
      <c r="G3" s="49" t="s">
        <v>295</v>
      </c>
      <c r="H3" s="49" t="s">
        <v>161</v>
      </c>
    </row>
    <row r="4" spans="1:1024" ht="32" x14ac:dyDescent="0.2">
      <c r="A4" s="106" t="str">
        <f>Critères!$A$3</f>
        <v>IMAGES</v>
      </c>
      <c r="B4" s="28" t="str">
        <f>Critères!B3</f>
        <v>RGAA</v>
      </c>
      <c r="C4" s="28" t="str">
        <f>Critères!C3</f>
        <v>1.1</v>
      </c>
      <c r="D4" s="23" t="str">
        <f>Critères!D3</f>
        <v>Chaque image porteuse d’information a-t-elle une alternative textuelle ?</v>
      </c>
      <c r="E4" s="23" t="s">
        <v>155</v>
      </c>
      <c r="F4" s="29" t="s">
        <v>162</v>
      </c>
      <c r="G4" s="23"/>
      <c r="H4" s="23"/>
      <c r="I4"/>
    </row>
    <row r="5" spans="1:1024" ht="32" x14ac:dyDescent="0.2">
      <c r="A5" s="107"/>
      <c r="B5" s="28" t="str">
        <f>Critères!B4</f>
        <v>RGAA</v>
      </c>
      <c r="C5" s="28" t="str">
        <f>Critères!C4</f>
        <v>1.2</v>
      </c>
      <c r="D5" s="23" t="str">
        <f>Critères!D4</f>
        <v>Chaque image de décoration est-elle correctement ignorée par les technologies d’assistance ?</v>
      </c>
      <c r="E5" s="23" t="s">
        <v>155</v>
      </c>
      <c r="F5" s="29" t="s">
        <v>162</v>
      </c>
      <c r="G5" s="23"/>
      <c r="H5" s="23"/>
      <c r="AME5" s="12"/>
      <c r="AMF5" s="12"/>
      <c r="AMG5" s="12"/>
      <c r="AMH5" s="12"/>
      <c r="AMI5" s="12"/>
      <c r="AMJ5" s="12"/>
    </row>
    <row r="6" spans="1:1024" ht="48" x14ac:dyDescent="0.2">
      <c r="A6" s="107"/>
      <c r="B6" s="28" t="str">
        <f>Critères!B5</f>
        <v>RGAA</v>
      </c>
      <c r="C6" s="28" t="str">
        <f>Critères!C5</f>
        <v>1.3</v>
      </c>
      <c r="D6" s="23" t="str">
        <f>Critères!D5</f>
        <v>Pour chaque image porteuse d'information ayant une alternative textuelle, cette alternative est-elle pertinente (hors cas particuliers) ?</v>
      </c>
      <c r="E6" s="23" t="s">
        <v>155</v>
      </c>
      <c r="F6" s="29" t="s">
        <v>162</v>
      </c>
      <c r="G6" s="23"/>
      <c r="H6" s="23"/>
    </row>
    <row r="7" spans="1:1024" ht="64" x14ac:dyDescent="0.2">
      <c r="A7" s="107"/>
      <c r="B7" s="28" t="str">
        <f>Critères!B6</f>
        <v>RGAA</v>
      </c>
      <c r="C7" s="28" t="str">
        <f>Critères!C6</f>
        <v>1.4</v>
      </c>
      <c r="D7" s="23" t="str">
        <f>Critères!D6</f>
        <v>Pour chaque image utilisée comme CAPTCHA ou comme image-test, ayant une alternative textuelle, cette alternative permet-elle d’identifier la nature et la fonction de l’image ?</v>
      </c>
      <c r="E7" s="23" t="s">
        <v>155</v>
      </c>
      <c r="F7" s="29" t="s">
        <v>162</v>
      </c>
      <c r="G7" s="23"/>
      <c r="H7" s="23"/>
    </row>
    <row r="8" spans="1:1024" ht="48" x14ac:dyDescent="0.2">
      <c r="A8" s="107"/>
      <c r="B8" s="28" t="str">
        <f>Critères!B7</f>
        <v>RGAA</v>
      </c>
      <c r="C8" s="28" t="str">
        <f>Critères!C7</f>
        <v>1.5</v>
      </c>
      <c r="D8" s="23" t="str">
        <f>Critères!D7</f>
        <v>Pour chaque image utilisée comme CAPTCHA, une solution d’accès alternatif au contenu ou à la fonction du CAPTCHA est-elle présente ?</v>
      </c>
      <c r="E8" s="23" t="s">
        <v>155</v>
      </c>
      <c r="F8" s="29" t="s">
        <v>162</v>
      </c>
      <c r="G8" s="43"/>
      <c r="H8" s="23"/>
    </row>
    <row r="9" spans="1:1024" ht="32" x14ac:dyDescent="0.2">
      <c r="A9" s="107"/>
      <c r="B9" s="28" t="str">
        <f>Critères!B8</f>
        <v>RGAA</v>
      </c>
      <c r="C9" s="28" t="str">
        <f>Critères!C8</f>
        <v>1.6</v>
      </c>
      <c r="D9" s="23" t="str">
        <f>Critères!D8</f>
        <v>Chaque image porteuse d’information a-t-elle, si nécessaire, une description détaillée ?</v>
      </c>
      <c r="E9" s="23" t="s">
        <v>155</v>
      </c>
      <c r="F9" s="29" t="s">
        <v>162</v>
      </c>
      <c r="G9" s="23"/>
      <c r="H9" s="23"/>
    </row>
    <row r="10" spans="1:1024" ht="32" x14ac:dyDescent="0.2">
      <c r="A10" s="107"/>
      <c r="B10" s="28" t="str">
        <f>Critères!B9</f>
        <v>RGAA</v>
      </c>
      <c r="C10" s="28" t="str">
        <f>Critères!C9</f>
        <v>1.7</v>
      </c>
      <c r="D10" s="23" t="str">
        <f>Critères!D9</f>
        <v>Pour chaque image porteuse d’information ayant une description détaillée, cette description est-elle pertinente ?</v>
      </c>
      <c r="E10" s="23" t="s">
        <v>155</v>
      </c>
      <c r="F10" s="29" t="s">
        <v>162</v>
      </c>
      <c r="G10" s="23"/>
      <c r="H10" s="23"/>
    </row>
    <row r="11" spans="1:1024" ht="64" x14ac:dyDescent="0.2">
      <c r="A11" s="107"/>
      <c r="B11" s="28" t="str">
        <f>Critères!B10</f>
        <v>RGAA</v>
      </c>
      <c r="C11" s="28" t="str">
        <f>Critères!C10</f>
        <v>1.8</v>
      </c>
      <c r="D11" s="23" t="str">
        <f>Critères!D10</f>
        <v>Chaque image texte porteuse d’information, en l’absence d’un mécanisme de remplacement, doit si possible être remplacée par du texte stylé. Cette règle est-elle respectée (hors cas particuliers) ?</v>
      </c>
      <c r="E11" s="23" t="s">
        <v>155</v>
      </c>
      <c r="F11" s="29" t="s">
        <v>162</v>
      </c>
      <c r="G11" s="23"/>
      <c r="H11" s="23"/>
    </row>
    <row r="12" spans="1:1024" ht="32" x14ac:dyDescent="0.2">
      <c r="A12" s="108"/>
      <c r="B12" s="28" t="str">
        <f>Critères!B11</f>
        <v>RGAA</v>
      </c>
      <c r="C12" s="28" t="str">
        <f>Critères!C11</f>
        <v>1.9</v>
      </c>
      <c r="D12" s="23" t="str">
        <f>Critères!D11</f>
        <v>Chaque légende d’image est-elle, si nécessaire, correctement reliée à l’image correspondante ?</v>
      </c>
      <c r="E12" s="23" t="s">
        <v>155</v>
      </c>
      <c r="F12" s="29" t="s">
        <v>162</v>
      </c>
      <c r="G12" s="23"/>
      <c r="H12" s="23"/>
    </row>
    <row r="13" spans="1:1024" ht="17" x14ac:dyDescent="0.2">
      <c r="A13" s="106" t="str">
        <f>Critères!$A$12</f>
        <v>CADRES</v>
      </c>
      <c r="B13" s="28" t="str">
        <f>Critères!B12</f>
        <v>RGAA</v>
      </c>
      <c r="C13" s="28" t="str">
        <f>Critères!C12</f>
        <v>2.1</v>
      </c>
      <c r="D13" s="23" t="str">
        <f>Critères!D12</f>
        <v>Chaque cadre a-t-il un titre de cadre ?</v>
      </c>
      <c r="E13" s="23" t="s">
        <v>155</v>
      </c>
      <c r="F13" s="29" t="s">
        <v>162</v>
      </c>
      <c r="G13" s="30"/>
      <c r="H13" s="23"/>
    </row>
    <row r="14" spans="1:1024" ht="32" x14ac:dyDescent="0.2">
      <c r="A14" s="108"/>
      <c r="B14" s="28" t="str">
        <f>Critères!B13</f>
        <v>RGAA</v>
      </c>
      <c r="C14" s="28" t="str">
        <f>Critères!C13</f>
        <v>2.2</v>
      </c>
      <c r="D14" s="23" t="str">
        <f>Critères!D13</f>
        <v>Pour chaque cadre ayant un titre de cadre, ce titre de cadre est-il pertinent ?</v>
      </c>
      <c r="E14" s="23" t="s">
        <v>155</v>
      </c>
      <c r="F14" s="29" t="s">
        <v>162</v>
      </c>
      <c r="G14" s="23"/>
      <c r="H14" s="23"/>
    </row>
    <row r="15" spans="1:1024" ht="48" x14ac:dyDescent="0.2">
      <c r="A15" s="106" t="str">
        <f>Critères!$A$14</f>
        <v>COULEURS</v>
      </c>
      <c r="B15" s="28" t="str">
        <f>Critères!B14</f>
        <v>RGAA</v>
      </c>
      <c r="C15" s="28" t="str">
        <f>Critères!C14</f>
        <v>3.1</v>
      </c>
      <c r="D15" s="23" t="str">
        <f>Critères!D14</f>
        <v>Dans chaque page web, l’information ne doit pas être donnée uniquement par la couleur. Cette règle est-elle respectée ?</v>
      </c>
      <c r="E15" s="23" t="s">
        <v>155</v>
      </c>
      <c r="F15" s="29" t="s">
        <v>162</v>
      </c>
      <c r="G15" s="23"/>
      <c r="H15" s="23"/>
    </row>
    <row r="16" spans="1:1024" ht="48" x14ac:dyDescent="0.2">
      <c r="A16" s="107"/>
      <c r="B16" s="28" t="str">
        <f>Critères!B15</f>
        <v>RGAA</v>
      </c>
      <c r="C16" s="28" t="str">
        <f>Critères!C15</f>
        <v>3.2</v>
      </c>
      <c r="D16" s="23" t="str">
        <f>Critères!D15</f>
        <v>Dans chaque page web, le contraste entre la couleur du texte et la couleur de son arrière-plan est-il suffisamment élevé (hors cas particuliers) ?</v>
      </c>
      <c r="E16" s="23" t="s">
        <v>155</v>
      </c>
      <c r="F16" s="29" t="s">
        <v>162</v>
      </c>
      <c r="G16" s="23"/>
      <c r="H16" s="23"/>
    </row>
    <row r="17" spans="1:8" ht="64" x14ac:dyDescent="0.2">
      <c r="A17" s="108"/>
      <c r="B17" s="28" t="str">
        <f>Critères!B16</f>
        <v>RGAA</v>
      </c>
      <c r="C17" s="28" t="str">
        <f>Critères!C16</f>
        <v>3.3</v>
      </c>
      <c r="D17" s="23" t="str">
        <f>Critères!D16</f>
        <v>Dans chaque page web, les couleurs utilisées dans les composants d’interface ou les éléments graphiques porteurs d’informations sont-elles suffisamment contrastées (hors cas particuliers) ?</v>
      </c>
      <c r="E17" s="23" t="s">
        <v>155</v>
      </c>
      <c r="F17" s="29" t="s">
        <v>162</v>
      </c>
      <c r="G17" s="23"/>
      <c r="H17" s="23"/>
    </row>
    <row r="18" spans="1:8" ht="48" x14ac:dyDescent="0.2">
      <c r="A18" s="106" t="str">
        <f>Critères!$A$17</f>
        <v>MULTIMÉDIA</v>
      </c>
      <c r="B18" s="28" t="str">
        <f>Critères!B17</f>
        <v>RGAA</v>
      </c>
      <c r="C18" s="28" t="str">
        <f>Critères!C17</f>
        <v>4.1</v>
      </c>
      <c r="D18" s="23" t="str">
        <f>Critères!D17</f>
        <v>Chaque média temporel pré-enregistré a-t-il, si nécessaire, une transcription textuelle ou une audiodescription (hors cas particuliers) ?</v>
      </c>
      <c r="E18" s="23" t="s">
        <v>155</v>
      </c>
      <c r="F18" s="29" t="s">
        <v>162</v>
      </c>
      <c r="G18" s="23"/>
      <c r="H18" s="23"/>
    </row>
    <row r="19" spans="1:8" ht="64" x14ac:dyDescent="0.2">
      <c r="A19" s="107"/>
      <c r="B19" s="28" t="str">
        <f>Critères!B18</f>
        <v>RGAA</v>
      </c>
      <c r="C19" s="28" t="str">
        <f>Critères!C18</f>
        <v>4.2</v>
      </c>
      <c r="D19" s="23" t="str">
        <f>Critères!D18</f>
        <v>Pour chaque média temporel pré-enregistré ayant une transcription textuelle ou une audiodescription synchronisée, celles-ci sont-elles pertinentes (hors cas particuliers) ?</v>
      </c>
      <c r="E19" s="23" t="s">
        <v>155</v>
      </c>
      <c r="F19" s="29" t="s">
        <v>162</v>
      </c>
      <c r="G19" s="23"/>
      <c r="H19" s="23"/>
    </row>
    <row r="20" spans="1:8" ht="48" x14ac:dyDescent="0.2">
      <c r="A20" s="107"/>
      <c r="B20" s="28" t="str">
        <f>Critères!B19</f>
        <v>RGAA</v>
      </c>
      <c r="C20" s="28" t="str">
        <f>Critères!C19</f>
        <v>4.3</v>
      </c>
      <c r="D20" s="23" t="str">
        <f>Critères!D19</f>
        <v>Chaque média temporel synchronisé pré-enregistré a-t-il, si nécessaire, des sous-titres synchronisés (hors cas particuliers) ?</v>
      </c>
      <c r="E20" s="23" t="s">
        <v>155</v>
      </c>
      <c r="F20" s="29" t="s">
        <v>162</v>
      </c>
      <c r="G20" s="23"/>
      <c r="H20" s="23"/>
    </row>
    <row r="21" spans="1:8" ht="48" x14ac:dyDescent="0.2">
      <c r="A21" s="107"/>
      <c r="B21" s="28" t="str">
        <f>Critères!B20</f>
        <v>RGAA</v>
      </c>
      <c r="C21" s="28" t="str">
        <f>Critères!C20</f>
        <v>4.4</v>
      </c>
      <c r="D21" s="23" t="str">
        <f>Critères!D20</f>
        <v>Pour chaque média temporel synchronisé pré-enregistré ayant des sous-titres synchronisés, ces sous-titres sont-ils pertinents ?</v>
      </c>
      <c r="E21" s="23" t="s">
        <v>155</v>
      </c>
      <c r="F21" s="29" t="s">
        <v>162</v>
      </c>
      <c r="G21" s="23"/>
      <c r="H21" s="23"/>
    </row>
    <row r="22" spans="1:8" ht="32" x14ac:dyDescent="0.2">
      <c r="A22" s="107"/>
      <c r="B22" s="28" t="str">
        <f>Critères!B21</f>
        <v>RGAA</v>
      </c>
      <c r="C22" s="28" t="str">
        <f>Critères!C21</f>
        <v>4.5</v>
      </c>
      <c r="D22" s="23" t="str">
        <f>Critères!D21</f>
        <v>Chaque média temporel pré-enregistré a-t-il, si nécessaire, une audiodescription synchronisée (hors cas particuliers) ?</v>
      </c>
      <c r="E22" s="23" t="s">
        <v>155</v>
      </c>
      <c r="F22" s="29" t="s">
        <v>162</v>
      </c>
      <c r="G22" s="23"/>
      <c r="H22" s="23"/>
    </row>
    <row r="23" spans="1:8" ht="32" x14ac:dyDescent="0.2">
      <c r="A23" s="107"/>
      <c r="B23" s="28" t="str">
        <f>Critères!B22</f>
        <v>RGAA</v>
      </c>
      <c r="C23" s="28" t="str">
        <f>Critères!C22</f>
        <v>4.6</v>
      </c>
      <c r="D23" s="23" t="str">
        <f>Critères!D22</f>
        <v>Pour chaque média temporel pré-enregistré ayant une audiodescription synchronisée, celle-ci est-elle pertinente ?</v>
      </c>
      <c r="E23" s="23" t="s">
        <v>155</v>
      </c>
      <c r="F23" s="29" t="s">
        <v>162</v>
      </c>
      <c r="G23" s="23"/>
      <c r="H23" s="23"/>
    </row>
    <row r="24" spans="1:8" ht="32" x14ac:dyDescent="0.2">
      <c r="A24" s="107"/>
      <c r="B24" s="28" t="str">
        <f>Critères!B23</f>
        <v>RGAA</v>
      </c>
      <c r="C24" s="28" t="str">
        <f>Critères!C23</f>
        <v>4.7</v>
      </c>
      <c r="D24" s="23" t="str">
        <f>Critères!D23</f>
        <v>Chaque média temporel est-il clairement identifiable (hors cas particuliers) ?</v>
      </c>
      <c r="E24" s="23" t="s">
        <v>155</v>
      </c>
      <c r="F24" s="29" t="s">
        <v>162</v>
      </c>
      <c r="G24" s="23"/>
      <c r="H24" s="23"/>
    </row>
    <row r="25" spans="1:8" ht="32" x14ac:dyDescent="0.2">
      <c r="A25" s="107"/>
      <c r="B25" s="28" t="str">
        <f>Critères!B24</f>
        <v>RGAA</v>
      </c>
      <c r="C25" s="28" t="str">
        <f>Critères!C24</f>
        <v>4.8</v>
      </c>
      <c r="D25" s="23" t="str">
        <f>Critères!D24</f>
        <v>Chaque média non temporel a-t-il, si nécessaire, une alternative (hors cas particuliers) ?</v>
      </c>
      <c r="E25" s="23" t="s">
        <v>155</v>
      </c>
      <c r="F25" s="29" t="s">
        <v>162</v>
      </c>
      <c r="G25" s="23"/>
      <c r="H25" s="23"/>
    </row>
    <row r="26" spans="1:8" ht="32" x14ac:dyDescent="0.2">
      <c r="A26" s="107"/>
      <c r="B26" s="28" t="str">
        <f>Critères!B25</f>
        <v>RGAA</v>
      </c>
      <c r="C26" s="28" t="str">
        <f>Critères!C25</f>
        <v>4.9</v>
      </c>
      <c r="D26" s="23" t="str">
        <f>Critères!D25</f>
        <v>Pour chaque média non temporel ayant une alternative, cette alternative est-elle pertinente ?</v>
      </c>
      <c r="E26" s="23" t="s">
        <v>155</v>
      </c>
      <c r="F26" s="29" t="s">
        <v>162</v>
      </c>
      <c r="G26" s="23"/>
      <c r="H26" s="23"/>
    </row>
    <row r="27" spans="1:8" ht="32" x14ac:dyDescent="0.2">
      <c r="A27" s="107"/>
      <c r="B27" s="28" t="str">
        <f>Critères!B26</f>
        <v>RGAA</v>
      </c>
      <c r="C27" s="28" t="str">
        <f>Critères!C26</f>
        <v>4.10</v>
      </c>
      <c r="D27" s="23" t="str">
        <f>Critères!D26</f>
        <v>Chaque son déclenché automatiquement est-il contrôlable par l’utilisateur ?</v>
      </c>
      <c r="E27" s="23" t="s">
        <v>155</v>
      </c>
      <c r="F27" s="29" t="s">
        <v>162</v>
      </c>
      <c r="G27" s="23"/>
      <c r="H27" s="23"/>
    </row>
    <row r="28" spans="1:8" ht="48" x14ac:dyDescent="0.2">
      <c r="A28" s="107"/>
      <c r="B28" s="28" t="str">
        <f>Critères!B27</f>
        <v>RGAA</v>
      </c>
      <c r="C28" s="28" t="str">
        <f>Critères!C27</f>
        <v>4.11</v>
      </c>
      <c r="D28" s="23" t="str">
        <f>Critères!D27</f>
        <v>La consultation de chaque média temporel est-elle, si nécessaire, contrôlable par le clavier et tout dispositif de pointage ?</v>
      </c>
      <c r="E28" s="23" t="s">
        <v>155</v>
      </c>
      <c r="F28" s="29" t="s">
        <v>162</v>
      </c>
      <c r="G28" s="23"/>
      <c r="H28" s="23"/>
    </row>
    <row r="29" spans="1:8" ht="32" x14ac:dyDescent="0.2">
      <c r="A29" s="107"/>
      <c r="B29" s="28" t="str">
        <f>Critères!B28</f>
        <v>RGAA</v>
      </c>
      <c r="C29" s="28" t="str">
        <f>Critères!C28</f>
        <v>4.12</v>
      </c>
      <c r="D29" s="23" t="str">
        <f>Critères!D28</f>
        <v>La consultation de chaque média non temporel est-elle contrôlable par le clavier et tout dispositif de pointage ?</v>
      </c>
      <c r="E29" s="23" t="s">
        <v>155</v>
      </c>
      <c r="F29" s="29" t="s">
        <v>162</v>
      </c>
      <c r="G29" s="23"/>
      <c r="H29" s="23"/>
    </row>
    <row r="30" spans="1:8" ht="32" x14ac:dyDescent="0.2">
      <c r="A30" s="107"/>
      <c r="B30" s="28" t="str">
        <f>Critères!B29</f>
        <v>RGAA</v>
      </c>
      <c r="C30" s="28" t="str">
        <f>Critères!C29</f>
        <v>4.13</v>
      </c>
      <c r="D30" s="23" t="str">
        <f>Critères!D29</f>
        <v>Chaque média temporel et non temporel est-il compatible avec les technologies d’assistance (hors cas particuliers) ?</v>
      </c>
      <c r="E30" s="23" t="s">
        <v>155</v>
      </c>
      <c r="F30" s="29" t="s">
        <v>162</v>
      </c>
      <c r="G30" s="23"/>
      <c r="H30" s="23"/>
    </row>
    <row r="31" spans="1:8" ht="80" x14ac:dyDescent="0.2">
      <c r="A31" s="107"/>
      <c r="B31" s="28" t="str">
        <f>Critères!B30</f>
        <v>-</v>
      </c>
      <c r="C31" s="28" t="str">
        <f>Critères!C30</f>
        <v>4.14</v>
      </c>
      <c r="D31" s="23" t="str">
        <f>Critères!D30</f>
        <v xml:space="preserve">Pour chaque média temporel qui dispose d’une piste de sous-titres synchronisés ou d’une audiodescription , les fonctionnalités de contrôle de ces alternatives sont-elles présentées au même niveau que les fonctionnalités principales  ? </v>
      </c>
      <c r="E31" s="23" t="s">
        <v>155</v>
      </c>
      <c r="F31" s="29" t="s">
        <v>162</v>
      </c>
      <c r="G31" s="23"/>
      <c r="H31" s="23"/>
    </row>
    <row r="32" spans="1:8" ht="64" x14ac:dyDescent="0.2">
      <c r="A32" s="107"/>
      <c r="B32" s="28" t="str">
        <f>Critères!B31</f>
        <v>-</v>
      </c>
      <c r="C32" s="28" t="str">
        <f>Critères!C31</f>
        <v>4.15</v>
      </c>
      <c r="D32" s="23" t="str">
        <f>Critères!D31</f>
        <v>Pour chaque fonctionnalité qui transmet, convertit ou enregistre un média temporel synchronisé pré-enregistré qui possède une piste de sous-titres, à l’issue du processus, les sous-titres sont-ils correctement conservés ?</v>
      </c>
      <c r="E32" s="23" t="s">
        <v>155</v>
      </c>
      <c r="F32" s="29" t="s">
        <v>162</v>
      </c>
      <c r="G32" s="23"/>
      <c r="H32" s="23"/>
    </row>
    <row r="33" spans="1:9" ht="64" x14ac:dyDescent="0.2">
      <c r="A33" s="107"/>
      <c r="B33" s="28" t="str">
        <f>Critères!B32</f>
        <v>-</v>
      </c>
      <c r="C33" s="28" t="str">
        <f>Critères!C32</f>
        <v>4.16</v>
      </c>
      <c r="D33" s="23" t="str">
        <f>Critères!D32</f>
        <v>Pour chaque fonctionnalité qui transmet, convertit ou enregistre un média temporel pré-enregistré avec une audiodescription synchronisée, à l’issue du processus, l’audiodescription est-elle correctement conservée ?</v>
      </c>
      <c r="E33" s="23" t="s">
        <v>155</v>
      </c>
      <c r="F33" s="29" t="s">
        <v>162</v>
      </c>
      <c r="G33" s="23"/>
      <c r="H33" s="23"/>
    </row>
    <row r="34" spans="1:9" ht="48" x14ac:dyDescent="0.2">
      <c r="A34" s="107"/>
      <c r="B34" s="28" t="str">
        <f>Critères!B33</f>
        <v>-</v>
      </c>
      <c r="C34" s="28" t="str">
        <f>Critères!C33</f>
        <v>4.17</v>
      </c>
      <c r="D34" s="23" t="str">
        <f>Critères!D33</f>
        <v>Pour chaque média temporel pré-enregistré, la présentation des sous-titres est-elle contrôlable par l’utilisateur (hors cas particuliers) ?</v>
      </c>
      <c r="E34" s="23" t="s">
        <v>155</v>
      </c>
      <c r="F34" s="29" t="s">
        <v>162</v>
      </c>
      <c r="G34" s="23"/>
      <c r="H34" s="23"/>
    </row>
    <row r="35" spans="1:9" ht="48" x14ac:dyDescent="0.2">
      <c r="A35" s="108"/>
      <c r="B35" s="28" t="str">
        <f>Critères!B34</f>
        <v>-</v>
      </c>
      <c r="C35" s="28" t="str">
        <f>Critères!C34</f>
        <v>4.18</v>
      </c>
      <c r="D35" s="23" t="str">
        <f>Critères!D34</f>
        <v>Pour chaque média temporel synchronisé pré-enregistré qui possède des sous-titres de traduction synchronisés, ceux-ci peuvent-ils être vocalisés (hors cas particuliers) ?</v>
      </c>
      <c r="E35" s="23" t="s">
        <v>155</v>
      </c>
      <c r="F35" s="29" t="s">
        <v>162</v>
      </c>
      <c r="G35" s="23"/>
      <c r="H35" s="23"/>
    </row>
    <row r="36" spans="1:9" ht="17" x14ac:dyDescent="0.2">
      <c r="A36" s="106" t="str">
        <f>Critères!$A$35</f>
        <v>TABLEAUX</v>
      </c>
      <c r="B36" s="28" t="str">
        <f>Critères!B35</f>
        <v>RGAA</v>
      </c>
      <c r="C36" s="28" t="str">
        <f>Critères!C35</f>
        <v>5.1</v>
      </c>
      <c r="D36" s="23" t="str">
        <f>Critères!D35</f>
        <v>Chaque tableau de données complexe a-t-il un résumé ?</v>
      </c>
      <c r="E36" s="23" t="s">
        <v>155</v>
      </c>
      <c r="F36" s="29" t="s">
        <v>162</v>
      </c>
      <c r="G36" s="23"/>
      <c r="H36" s="23"/>
    </row>
    <row r="37" spans="1:9" ht="32" x14ac:dyDescent="0.2">
      <c r="A37" s="107"/>
      <c r="B37" s="28" t="str">
        <f>Critères!B36</f>
        <v>RGAA</v>
      </c>
      <c r="C37" s="28" t="str">
        <f>Critères!C36</f>
        <v>5.2</v>
      </c>
      <c r="D37" s="23" t="str">
        <f>Critères!D36</f>
        <v>Pour chaque tableau de données complexe ayant un résumé, celui-ci est-il pertinent ?</v>
      </c>
      <c r="E37" s="23" t="s">
        <v>155</v>
      </c>
      <c r="F37" s="29" t="s">
        <v>162</v>
      </c>
      <c r="G37" s="23"/>
      <c r="H37" s="23"/>
    </row>
    <row r="38" spans="1:9" ht="32" x14ac:dyDescent="0.2">
      <c r="A38" s="107"/>
      <c r="B38" s="28" t="str">
        <f>Critères!B37</f>
        <v>RGAA</v>
      </c>
      <c r="C38" s="28" t="str">
        <f>Critères!C37</f>
        <v>5.3</v>
      </c>
      <c r="D38" s="23" t="str">
        <f>Critères!D37</f>
        <v>Pour chaque tableau de mise en forme, le contenu linéarisé reste-t-il compréhensible ?</v>
      </c>
      <c r="E38" s="23" t="s">
        <v>155</v>
      </c>
      <c r="F38" s="29" t="s">
        <v>162</v>
      </c>
      <c r="G38" s="23"/>
      <c r="H38" s="23"/>
    </row>
    <row r="39" spans="1:9" ht="32" x14ac:dyDescent="0.2">
      <c r="A39" s="107"/>
      <c r="B39" s="28" t="str">
        <f>Critères!B38</f>
        <v>RGAA</v>
      </c>
      <c r="C39" s="28" t="str">
        <f>Critères!C38</f>
        <v>5.4</v>
      </c>
      <c r="D39" s="23" t="str">
        <f>Critères!D38</f>
        <v>Pour chaque tableau de données ayant un titre, le titre est-il correctement associé au tableau de données ?</v>
      </c>
      <c r="E39" s="23" t="s">
        <v>155</v>
      </c>
      <c r="F39" s="29" t="s">
        <v>162</v>
      </c>
      <c r="G39" s="23"/>
      <c r="H39" s="23"/>
    </row>
    <row r="40" spans="1:9" ht="32" x14ac:dyDescent="0.2">
      <c r="A40" s="107"/>
      <c r="B40" s="28" t="str">
        <f>Critères!B39</f>
        <v>RGAA</v>
      </c>
      <c r="C40" s="28" t="str">
        <f>Critères!C39</f>
        <v>5.5</v>
      </c>
      <c r="D40" s="23" t="str">
        <f>Critères!D39</f>
        <v>Pour chaque tableau de données ayant un titre, celui-ci est-il pertinent ?</v>
      </c>
      <c r="E40" s="23" t="s">
        <v>155</v>
      </c>
      <c r="F40" s="29" t="s">
        <v>162</v>
      </c>
      <c r="G40" s="31"/>
      <c r="H40" s="23"/>
    </row>
    <row r="41" spans="1:9" ht="48" x14ac:dyDescent="0.2">
      <c r="A41" s="107"/>
      <c r="B41" s="28" t="str">
        <f>Critères!B40</f>
        <v>RGAA</v>
      </c>
      <c r="C41" s="28" t="str">
        <f>Critères!C40</f>
        <v>5.6</v>
      </c>
      <c r="D41" s="23" t="str">
        <f>Critères!D40</f>
        <v>Pour chaque tableau de données, chaque en-tête de colonnes et chaque en-tête de lignes sont-ils correctement déclarés ?</v>
      </c>
      <c r="E41" s="23" t="s">
        <v>155</v>
      </c>
      <c r="F41" s="29" t="s">
        <v>162</v>
      </c>
      <c r="G41" s="23"/>
      <c r="H41" s="23"/>
    </row>
    <row r="42" spans="1:9" ht="48" x14ac:dyDescent="0.2">
      <c r="A42" s="107"/>
      <c r="B42" s="28" t="str">
        <f>Critères!B41</f>
        <v>RGAA</v>
      </c>
      <c r="C42" s="28" t="str">
        <f>Critères!C41</f>
        <v>5.7</v>
      </c>
      <c r="D42" s="23" t="str">
        <f>Critères!D41</f>
        <v>Pour chaque tableau de données, la technique appropriée permettant d’associer chaque cellule avec ses en-têtes est-elle utilisée (hors cas particuliers) ?</v>
      </c>
      <c r="E42" s="23" t="s">
        <v>155</v>
      </c>
      <c r="F42" s="29" t="s">
        <v>162</v>
      </c>
      <c r="G42" s="23"/>
      <c r="H42" s="23"/>
    </row>
    <row r="43" spans="1:9" ht="48" x14ac:dyDescent="0.2">
      <c r="A43" s="108"/>
      <c r="B43" s="28" t="str">
        <f>Critères!B42</f>
        <v>RGAA</v>
      </c>
      <c r="C43" s="28" t="str">
        <f>Critères!C42</f>
        <v>5.8</v>
      </c>
      <c r="D43" s="23" t="str">
        <f>Critères!D42</f>
        <v>Chaque tableau de mise en forme ne doit pas utiliser d’éléments propres aux tableaux de données. Cette règle est-elle respectée ?</v>
      </c>
      <c r="E43" s="23" t="s">
        <v>155</v>
      </c>
      <c r="F43" s="29" t="s">
        <v>162</v>
      </c>
      <c r="G43" s="23"/>
      <c r="H43" s="23"/>
    </row>
    <row r="44" spans="1:9" ht="17" x14ac:dyDescent="0.2">
      <c r="A44" s="106" t="str">
        <f>Critères!$A$43</f>
        <v>LIENS</v>
      </c>
      <c r="B44" s="28" t="str">
        <f>Critères!B43</f>
        <v>RGAA</v>
      </c>
      <c r="C44" s="28" t="str">
        <f>Critères!C43</f>
        <v>6.1</v>
      </c>
      <c r="D44" s="23" t="str">
        <f>Critères!D43</f>
        <v>Chaque lien est-il explicite (hors cas particuliers) ?</v>
      </c>
      <c r="E44" s="23" t="s">
        <v>155</v>
      </c>
      <c r="F44" s="29" t="s">
        <v>162</v>
      </c>
      <c r="G44" s="23"/>
      <c r="H44" s="23"/>
    </row>
    <row r="45" spans="1:9" ht="17" x14ac:dyDescent="0.2">
      <c r="A45" s="108"/>
      <c r="B45" s="28" t="str">
        <f>Critères!B44</f>
        <v>RGAA</v>
      </c>
      <c r="C45" s="28" t="str">
        <f>Critères!C44</f>
        <v>6.2</v>
      </c>
      <c r="D45" s="23" t="str">
        <f>Critères!D44</f>
        <v>Dans chaque page web, chaque lien a-t-il un intitulé ?</v>
      </c>
      <c r="E45" s="23" t="s">
        <v>155</v>
      </c>
      <c r="F45" s="29" t="s">
        <v>162</v>
      </c>
      <c r="G45" s="23"/>
      <c r="H45" s="23"/>
    </row>
    <row r="46" spans="1:9" ht="32" x14ac:dyDescent="0.2">
      <c r="A46" s="106" t="str">
        <f>Critères!$A$45</f>
        <v>SCRIPTS</v>
      </c>
      <c r="B46" s="28" t="str">
        <f>Critères!B45</f>
        <v>RGAA</v>
      </c>
      <c r="C46" s="28" t="str">
        <f>Critères!C45</f>
        <v>7.1</v>
      </c>
      <c r="D46" s="23" t="str">
        <f>Critères!D45</f>
        <v>Chaque script est-il, si nécessaire, compatible avec les technologies d’assistance ?</v>
      </c>
      <c r="E46" s="23" t="s">
        <v>155</v>
      </c>
      <c r="F46" s="29" t="s">
        <v>162</v>
      </c>
      <c r="G46" s="23"/>
      <c r="H46" s="23"/>
    </row>
    <row r="47" spans="1:9" ht="32" x14ac:dyDescent="0.2">
      <c r="A47" s="107"/>
      <c r="B47" s="28" t="str">
        <f>Critères!B46</f>
        <v>RGAA</v>
      </c>
      <c r="C47" s="28" t="str">
        <f>Critères!C46</f>
        <v>7.2</v>
      </c>
      <c r="D47" s="23" t="str">
        <f>Critères!D46</f>
        <v>Pour chaque script ayant une alternative, cette alternative est-elle pertinente ?</v>
      </c>
      <c r="E47" s="23" t="s">
        <v>155</v>
      </c>
      <c r="F47" s="29" t="s">
        <v>162</v>
      </c>
      <c r="G47" s="23"/>
      <c r="H47" s="23"/>
      <c r="I47" s="37"/>
    </row>
    <row r="48" spans="1:9" ht="32" x14ac:dyDescent="0.2">
      <c r="A48" s="107"/>
      <c r="B48" s="28" t="str">
        <f>Critères!B47</f>
        <v>RGAA</v>
      </c>
      <c r="C48" s="28" t="str">
        <f>Critères!C47</f>
        <v>7.3</v>
      </c>
      <c r="D48" s="23" t="str">
        <f>Critères!D47</f>
        <v>Chaque script est-il contrôlable par le clavier et par tout dispositif de pointage (hors cas particuliers) ?</v>
      </c>
      <c r="E48" s="23" t="s">
        <v>155</v>
      </c>
      <c r="F48" s="29" t="s">
        <v>162</v>
      </c>
      <c r="G48" s="23"/>
      <c r="H48" s="23"/>
    </row>
    <row r="49" spans="1:8" ht="32" x14ac:dyDescent="0.2">
      <c r="A49" s="107"/>
      <c r="B49" s="28" t="str">
        <f>Critères!B48</f>
        <v>RGAA</v>
      </c>
      <c r="C49" s="28" t="str">
        <f>Critères!C48</f>
        <v>7.4</v>
      </c>
      <c r="D49" s="23" t="str">
        <f>Critères!D48</f>
        <v>Pour chaque script qui initie un changement de contexte, l’utilisateur est-il averti ou en a-t-il le contrôle ?</v>
      </c>
      <c r="E49" s="23" t="s">
        <v>155</v>
      </c>
      <c r="F49" s="29" t="s">
        <v>162</v>
      </c>
      <c r="G49" s="23"/>
      <c r="H49" s="23"/>
    </row>
    <row r="50" spans="1:8" ht="32" x14ac:dyDescent="0.2">
      <c r="A50" s="108"/>
      <c r="B50" s="28" t="str">
        <f>Critères!B49</f>
        <v>RGAA</v>
      </c>
      <c r="C50" s="28" t="str">
        <f>Critères!C49</f>
        <v>7.5</v>
      </c>
      <c r="D50" s="23" t="str">
        <f>Critères!D49</f>
        <v>Dans chaque page web, les messages de statut sont-ils correctement restitués par les technologies d’assistance ?</v>
      </c>
      <c r="E50" s="23" t="s">
        <v>155</v>
      </c>
      <c r="F50" s="29" t="s">
        <v>162</v>
      </c>
      <c r="G50" s="23"/>
      <c r="H50" s="23"/>
    </row>
    <row r="51" spans="1:8" ht="17" x14ac:dyDescent="0.2">
      <c r="A51" s="106" t="str">
        <f>Critères!$A$50</f>
        <v>ÉLÉMENTS OBLIGATOIRES</v>
      </c>
      <c r="B51" s="28" t="str">
        <f>Critères!B50</f>
        <v>RGAA</v>
      </c>
      <c r="C51" s="28" t="str">
        <f>Critères!C50</f>
        <v>8.1</v>
      </c>
      <c r="D51" s="23" t="str">
        <f>Critères!D50</f>
        <v>Chaque page web est-elle définie par un type de document ?</v>
      </c>
      <c r="E51" s="23" t="s">
        <v>155</v>
      </c>
      <c r="F51" s="29" t="s">
        <v>162</v>
      </c>
      <c r="G51" s="23"/>
      <c r="H51" s="23"/>
    </row>
    <row r="52" spans="1:8" ht="32" x14ac:dyDescent="0.2">
      <c r="A52" s="107"/>
      <c r="B52" s="28" t="str">
        <f>Critères!B51</f>
        <v>RGAA</v>
      </c>
      <c r="C52" s="28" t="str">
        <f>Critères!C51</f>
        <v>8.2</v>
      </c>
      <c r="D52" s="23" t="str">
        <f>Critères!D51</f>
        <v>Pour chaque page web, le code source généré est-il valide selon le type de document spécifié (hors cas particuliers) ?</v>
      </c>
      <c r="E52" s="23" t="s">
        <v>155</v>
      </c>
      <c r="F52" s="29" t="s">
        <v>162</v>
      </c>
      <c r="G52" s="23"/>
      <c r="H52" s="23"/>
    </row>
    <row r="53" spans="1:8" ht="32" x14ac:dyDescent="0.2">
      <c r="A53" s="107"/>
      <c r="B53" s="28" t="str">
        <f>Critères!B52</f>
        <v>RGAA</v>
      </c>
      <c r="C53" s="28" t="str">
        <f>Critères!C52</f>
        <v>8.3</v>
      </c>
      <c r="D53" s="23" t="str">
        <f>Critères!D52</f>
        <v>Dans chaque page web, la langue par défaut est-elle présente ?</v>
      </c>
      <c r="E53" s="23" t="s">
        <v>155</v>
      </c>
      <c r="F53" s="29" t="s">
        <v>162</v>
      </c>
      <c r="G53" s="23"/>
      <c r="H53" s="23"/>
    </row>
    <row r="54" spans="1:8" ht="32" x14ac:dyDescent="0.2">
      <c r="A54" s="107"/>
      <c r="B54" s="28" t="str">
        <f>Critères!B53</f>
        <v>RGAA</v>
      </c>
      <c r="C54" s="28" t="str">
        <f>Critères!C53</f>
        <v>8.4</v>
      </c>
      <c r="D54" s="23" t="str">
        <f>Critères!D53</f>
        <v>Pour chaque page web ayant une langue par défaut, le code de langue est-il pertinent ?</v>
      </c>
      <c r="E54" s="23" t="s">
        <v>155</v>
      </c>
      <c r="F54" s="29" t="s">
        <v>162</v>
      </c>
      <c r="G54" s="23"/>
      <c r="H54" s="23"/>
    </row>
    <row r="55" spans="1:8" ht="17" x14ac:dyDescent="0.2">
      <c r="A55" s="107"/>
      <c r="B55" s="28" t="str">
        <f>Critères!B54</f>
        <v>RGAA</v>
      </c>
      <c r="C55" s="28" t="str">
        <f>Critères!C54</f>
        <v>8.5</v>
      </c>
      <c r="D55" s="23" t="str">
        <f>Critères!D54</f>
        <v>Chaque page web a-t-elle un titre de page ?</v>
      </c>
      <c r="E55" s="23" t="s">
        <v>155</v>
      </c>
      <c r="F55" s="29" t="s">
        <v>162</v>
      </c>
      <c r="G55" s="23"/>
      <c r="H55" s="23"/>
    </row>
    <row r="56" spans="1:8" ht="32" x14ac:dyDescent="0.2">
      <c r="A56" s="107"/>
      <c r="B56" s="28" t="str">
        <f>Critères!B55</f>
        <v>RGAA</v>
      </c>
      <c r="C56" s="28" t="str">
        <f>Critères!C55</f>
        <v>8.6</v>
      </c>
      <c r="D56" s="23" t="str">
        <f>Critères!D55</f>
        <v>Pour chaque page web ayant un titre de page, ce titre est-il pertinent ?</v>
      </c>
      <c r="E56" s="23" t="s">
        <v>155</v>
      </c>
      <c r="F56" s="29" t="s">
        <v>162</v>
      </c>
      <c r="G56" s="23"/>
      <c r="H56" s="23"/>
    </row>
    <row r="57" spans="1:8" ht="32" x14ac:dyDescent="0.2">
      <c r="A57" s="107"/>
      <c r="B57" s="28" t="str">
        <f>Critères!B56</f>
        <v>RGAA</v>
      </c>
      <c r="C57" s="28" t="str">
        <f>Critères!C56</f>
        <v>8.7</v>
      </c>
      <c r="D57" s="23" t="str">
        <f>Critères!D56</f>
        <v>Dans chaque page web, chaque changement de langue est-il indiqué dans le code source (hors cas particuliers) ?</v>
      </c>
      <c r="E57" s="23" t="s">
        <v>155</v>
      </c>
      <c r="F57" s="29" t="s">
        <v>162</v>
      </c>
      <c r="G57" s="23"/>
      <c r="H57" s="23"/>
    </row>
    <row r="58" spans="1:8" ht="32" x14ac:dyDescent="0.2">
      <c r="A58" s="107"/>
      <c r="B58" s="28" t="str">
        <f>Critères!B57</f>
        <v>RGAA</v>
      </c>
      <c r="C58" s="28" t="str">
        <f>Critères!C57</f>
        <v>8.8</v>
      </c>
      <c r="D58" s="23" t="str">
        <f>Critères!D57</f>
        <v>Dans chaque page web, le code de langue de chaque changement de langue est-il valide et pertinent ?</v>
      </c>
      <c r="E58" s="23" t="s">
        <v>155</v>
      </c>
      <c r="F58" s="29" t="s">
        <v>162</v>
      </c>
      <c r="G58" s="23"/>
      <c r="H58" s="23"/>
    </row>
    <row r="59" spans="1:8" ht="48" x14ac:dyDescent="0.2">
      <c r="A59" s="107"/>
      <c r="B59" s="28" t="str">
        <f>Critères!B58</f>
        <v>RGAA</v>
      </c>
      <c r="C59" s="28" t="str">
        <f>Critères!C58</f>
        <v>8.9</v>
      </c>
      <c r="D59" s="23" t="str">
        <f>Critères!D58</f>
        <v>Dans chaque page web, les balises ne doivent pas être utilisées uniquement à des fins de présentation. Cette règle est-elle respectée ?</v>
      </c>
      <c r="E59" s="23" t="s">
        <v>155</v>
      </c>
      <c r="F59" s="29" t="s">
        <v>162</v>
      </c>
      <c r="G59" s="23"/>
      <c r="H59" s="23"/>
    </row>
    <row r="60" spans="1:8" ht="32" x14ac:dyDescent="0.2">
      <c r="A60" s="108"/>
      <c r="B60" s="28" t="str">
        <f>Critères!B59</f>
        <v>RGAA</v>
      </c>
      <c r="C60" s="28" t="str">
        <f>Critères!C59</f>
        <v>8.10</v>
      </c>
      <c r="D60" s="23" t="str">
        <f>Critères!D59</f>
        <v>Dans chaque page web, les changements du sens de lecture sont-ils signalés ?</v>
      </c>
      <c r="E60" s="23" t="s">
        <v>155</v>
      </c>
      <c r="F60" s="29" t="s">
        <v>162</v>
      </c>
      <c r="G60" s="23"/>
      <c r="H60" s="23"/>
    </row>
    <row r="61" spans="1:8" ht="32" x14ac:dyDescent="0.2">
      <c r="A61" s="106" t="str">
        <f>Critères!$A$60</f>
        <v>STRUCTURATION</v>
      </c>
      <c r="B61" s="28" t="str">
        <f>Critères!B60</f>
        <v>RGAA</v>
      </c>
      <c r="C61" s="28" t="str">
        <f>Critères!C60</f>
        <v>9.1</v>
      </c>
      <c r="D61" s="23" t="str">
        <f>Critères!D60</f>
        <v>Dans chaque page web, l’information est-elle structurée par l’utilisation appropriée de titres ?</v>
      </c>
      <c r="E61" s="23" t="s">
        <v>155</v>
      </c>
      <c r="F61" s="29" t="s">
        <v>162</v>
      </c>
      <c r="G61" s="23"/>
      <c r="H61" s="23"/>
    </row>
    <row r="62" spans="1:8" ht="32" x14ac:dyDescent="0.2">
      <c r="A62" s="107"/>
      <c r="B62" s="28" t="str">
        <f>Critères!B61</f>
        <v>RGAA</v>
      </c>
      <c r="C62" s="28" t="str">
        <f>Critères!C61</f>
        <v>9.2</v>
      </c>
      <c r="D62" s="23" t="str">
        <f>Critères!D61</f>
        <v>Dans chaque page web, la structure du document est-elle cohérente (hors cas particuliers) ?</v>
      </c>
      <c r="E62" s="23" t="s">
        <v>155</v>
      </c>
      <c r="F62" s="29" t="s">
        <v>162</v>
      </c>
      <c r="G62" s="23"/>
      <c r="H62" s="23"/>
    </row>
    <row r="63" spans="1:8" ht="32" x14ac:dyDescent="0.2">
      <c r="A63" s="107"/>
      <c r="B63" s="28" t="str">
        <f>Critères!B62</f>
        <v>RGAA</v>
      </c>
      <c r="C63" s="28" t="str">
        <f>Critères!C62</f>
        <v>9.3</v>
      </c>
      <c r="D63" s="23" t="str">
        <f>Critères!D62</f>
        <v>Dans chaque page web, chaque liste est-elle correctement structurée ?</v>
      </c>
      <c r="E63" s="23" t="s">
        <v>155</v>
      </c>
      <c r="F63" s="29" t="s">
        <v>162</v>
      </c>
      <c r="G63" s="23"/>
      <c r="H63" s="23"/>
    </row>
    <row r="64" spans="1:8" ht="32" x14ac:dyDescent="0.2">
      <c r="A64" s="108"/>
      <c r="B64" s="28" t="str">
        <f>Critères!B63</f>
        <v>RGAA</v>
      </c>
      <c r="C64" s="28" t="str">
        <f>Critères!C63</f>
        <v>9.4</v>
      </c>
      <c r="D64" s="23" t="str">
        <f>Critères!D63</f>
        <v>Dans chaque page web, chaque citation est-elle correctement indiquée ?</v>
      </c>
      <c r="E64" s="23" t="s">
        <v>155</v>
      </c>
      <c r="F64" s="29" t="s">
        <v>162</v>
      </c>
      <c r="G64" s="23"/>
      <c r="H64" s="23"/>
    </row>
    <row r="65" spans="1:8" ht="32" x14ac:dyDescent="0.2">
      <c r="A65" s="106" t="str">
        <f>Critères!$A$64</f>
        <v>PRÉSENTATION</v>
      </c>
      <c r="B65" s="28" t="str">
        <f>Critères!B64</f>
        <v>RGAA</v>
      </c>
      <c r="C65" s="28" t="str">
        <f>Critères!C64</f>
        <v>10.1</v>
      </c>
      <c r="D65" s="23" t="str">
        <f>Critères!D64</f>
        <v>Dans le site web, des feuilles de styles sont-elles utilisées pour contrôler la présentation de l’information ?</v>
      </c>
      <c r="E65" s="23" t="s">
        <v>155</v>
      </c>
      <c r="F65" s="29" t="s">
        <v>162</v>
      </c>
      <c r="G65" s="23"/>
      <c r="H65" s="23"/>
    </row>
    <row r="66" spans="1:8" ht="48" x14ac:dyDescent="0.2">
      <c r="A66" s="107"/>
      <c r="B66" s="28" t="str">
        <f>Critères!B65</f>
        <v>RGAA</v>
      </c>
      <c r="C66" s="28" t="str">
        <f>Critères!C65</f>
        <v>10.2</v>
      </c>
      <c r="D66" s="23" t="str">
        <f>Critères!D65</f>
        <v>Dans chaque page web, le contenu visible porteur d’information reste-t-il présent lorsque les feuilles de styles sont désactivées ?</v>
      </c>
      <c r="E66" s="23" t="s">
        <v>155</v>
      </c>
      <c r="F66" s="29" t="s">
        <v>162</v>
      </c>
      <c r="G66" s="23"/>
      <c r="H66" s="23"/>
    </row>
    <row r="67" spans="1:8" ht="48" x14ac:dyDescent="0.2">
      <c r="A67" s="107"/>
      <c r="B67" s="28" t="str">
        <f>Critères!B66</f>
        <v>RGAA</v>
      </c>
      <c r="C67" s="28" t="str">
        <f>Critères!C66</f>
        <v>10.3</v>
      </c>
      <c r="D67" s="23" t="str">
        <f>Critères!D66</f>
        <v>Dans chaque page web, l’information reste-t-elle compréhensible lorsque les feuilles de styles sont désactivées ?</v>
      </c>
      <c r="E67" s="23" t="s">
        <v>155</v>
      </c>
      <c r="F67" s="29" t="s">
        <v>162</v>
      </c>
      <c r="G67" s="23"/>
      <c r="H67" s="23"/>
    </row>
    <row r="68" spans="1:8" ht="48" x14ac:dyDescent="0.2">
      <c r="A68" s="107"/>
      <c r="B68" s="28" t="str">
        <f>Critères!B67</f>
        <v>RGAA</v>
      </c>
      <c r="C68" s="28" t="str">
        <f>Critères!C67</f>
        <v>10.4</v>
      </c>
      <c r="D68" s="23" t="str">
        <f>Critères!D67</f>
        <v>Dans chaque page web, le texte reste-t-il lisible lorsque la taille des caractères est augmentée jusqu’à 200%, au moins (hors cas particuliers) ?</v>
      </c>
      <c r="E68" s="23" t="s">
        <v>155</v>
      </c>
      <c r="F68" s="29" t="s">
        <v>162</v>
      </c>
      <c r="G68" s="23"/>
      <c r="H68" s="23"/>
    </row>
    <row r="69" spans="1:8" ht="48" x14ac:dyDescent="0.2">
      <c r="A69" s="107"/>
      <c r="B69" s="28" t="str">
        <f>Critères!B68</f>
        <v>RGAA</v>
      </c>
      <c r="C69" s="28" t="str">
        <f>Critères!C68</f>
        <v>10.5</v>
      </c>
      <c r="D69" s="23" t="str">
        <f>Critères!D68</f>
        <v>Dans chaque page web, les déclarations CSS de couleurs de fond d’élément et de police sont-elles correctement utilisées ?</v>
      </c>
      <c r="E69" s="23" t="s">
        <v>155</v>
      </c>
      <c r="F69" s="29" t="s">
        <v>162</v>
      </c>
      <c r="G69" s="23"/>
      <c r="H69" s="23"/>
    </row>
    <row r="70" spans="1:8" ht="32" x14ac:dyDescent="0.2">
      <c r="A70" s="107"/>
      <c r="B70" s="28" t="str">
        <f>Critères!B69</f>
        <v>RGAA</v>
      </c>
      <c r="C70" s="28" t="str">
        <f>Critères!C69</f>
        <v>10.6</v>
      </c>
      <c r="D70" s="23" t="str">
        <f>Critères!D69</f>
        <v>Dans chaque page web, chaque lien dont la nature n’est pas évidente est-il visible par rapport au texte environnant ?</v>
      </c>
      <c r="E70" s="23" t="s">
        <v>155</v>
      </c>
      <c r="F70" s="29" t="s">
        <v>162</v>
      </c>
      <c r="G70" s="23"/>
      <c r="H70" s="23"/>
    </row>
    <row r="71" spans="1:8" ht="32" x14ac:dyDescent="0.2">
      <c r="A71" s="107"/>
      <c r="B71" s="28" t="str">
        <f>Critères!B70</f>
        <v>RGAA</v>
      </c>
      <c r="C71" s="28" t="str">
        <f>Critères!C70</f>
        <v>10.7</v>
      </c>
      <c r="D71" s="23" t="str">
        <f>Critères!D70</f>
        <v>Dans chaque page web, pour chaque élément recevant le focus, la prise de focus est-elle visible ?</v>
      </c>
      <c r="E71" s="23" t="s">
        <v>155</v>
      </c>
      <c r="F71" s="29" t="s">
        <v>162</v>
      </c>
      <c r="G71" s="23"/>
      <c r="H71" s="23"/>
    </row>
    <row r="72" spans="1:8" ht="32" x14ac:dyDescent="0.2">
      <c r="A72" s="107"/>
      <c r="B72" s="28" t="str">
        <f>Critères!B71</f>
        <v>RGAA</v>
      </c>
      <c r="C72" s="28" t="str">
        <f>Critères!C71</f>
        <v>10.8</v>
      </c>
      <c r="D72" s="23" t="str">
        <f>Critères!D71</f>
        <v>Pour chaque page web, les contenus cachés ont-ils vocation à être ignorés par les technologies d’assistance ?</v>
      </c>
      <c r="E72" s="23" t="s">
        <v>155</v>
      </c>
      <c r="F72" s="29" t="s">
        <v>162</v>
      </c>
      <c r="G72" s="23"/>
      <c r="H72" s="23"/>
    </row>
    <row r="73" spans="1:8" ht="48" x14ac:dyDescent="0.2">
      <c r="A73" s="107"/>
      <c r="B73" s="28" t="str">
        <f>Critères!B72</f>
        <v>RGAA</v>
      </c>
      <c r="C73" s="28" t="str">
        <f>Critères!C72</f>
        <v>10.9</v>
      </c>
      <c r="D73" s="23" t="str">
        <f>Critères!D72</f>
        <v>Dans chaque page web, l’information ne doit pas être donnée uniquement par la forme, taille ou position. Cette règle est-elle respectée ?</v>
      </c>
      <c r="E73" s="23" t="s">
        <v>155</v>
      </c>
      <c r="F73" s="29" t="s">
        <v>162</v>
      </c>
      <c r="G73" s="23"/>
      <c r="H73" s="23"/>
    </row>
    <row r="74" spans="1:8" ht="48" x14ac:dyDescent="0.2">
      <c r="A74" s="107"/>
      <c r="B74" s="28" t="str">
        <f>Critères!B73</f>
        <v>RGAA</v>
      </c>
      <c r="C74" s="28" t="str">
        <f>Critères!C73</f>
        <v>10.10</v>
      </c>
      <c r="D74" s="23" t="str">
        <f>Critères!D73</f>
        <v>Dans chaque page web, l’information ne doit pas être donnée par la forme, taille ou position uniquement. Cette règle est-elle implémentée de façon pertinente ?</v>
      </c>
      <c r="E74" s="23" t="s">
        <v>155</v>
      </c>
      <c r="F74" s="29" t="s">
        <v>162</v>
      </c>
      <c r="G74" s="23"/>
      <c r="H74" s="23"/>
    </row>
    <row r="75" spans="1:8" ht="96" x14ac:dyDescent="0.2">
      <c r="A75" s="107"/>
      <c r="B75" s="28" t="str">
        <f>Critères!B74</f>
        <v>RGAA</v>
      </c>
      <c r="C75" s="28" t="str">
        <f>Critères!C74</f>
        <v>10.11</v>
      </c>
      <c r="D75" s="23" t="str">
        <f>Critères!D74</f>
        <v>Pour chaque page web, les contenus peuvent-ils être présentés sans perte d’information ou de fonctionnalité et sans avoir recours soit à un défilement vertical pour une fenêtre ayant une hauteur de 256 px, soit à un défilement horizontal pour une fenêtre ayant une largeur de 320 px (hors cas particuliers) ?</v>
      </c>
      <c r="E75" s="23" t="s">
        <v>155</v>
      </c>
      <c r="F75" s="29" t="s">
        <v>162</v>
      </c>
      <c r="G75" s="23"/>
      <c r="H75" s="23"/>
    </row>
    <row r="76" spans="1:8" ht="64" x14ac:dyDescent="0.2">
      <c r="A76" s="107"/>
      <c r="B76" s="28" t="str">
        <f>Critères!B75</f>
        <v>RGAA</v>
      </c>
      <c r="C76" s="28" t="str">
        <f>Critères!C75</f>
        <v>10.12</v>
      </c>
      <c r="D76" s="23" t="str">
        <f>Critères!D75</f>
        <v>Dans chaque page web, les propriétés d’espacement du texte peuvent-elles être redéfinies par l’utilisateur sans perte de contenu ou de fonctionnalité (hors cas particuliers) ?</v>
      </c>
      <c r="E76" s="23" t="s">
        <v>155</v>
      </c>
      <c r="F76" s="29" t="s">
        <v>162</v>
      </c>
      <c r="G76" s="23"/>
      <c r="H76" s="23"/>
    </row>
    <row r="77" spans="1:8" ht="64" x14ac:dyDescent="0.2">
      <c r="A77" s="107"/>
      <c r="B77" s="28" t="str">
        <f>Critères!B76</f>
        <v>RGAA</v>
      </c>
      <c r="C77" s="28" t="str">
        <f>Critères!C76</f>
        <v>10.13</v>
      </c>
      <c r="D77" s="23" t="str">
        <f>Critères!D76</f>
        <v>Dans chaque page web, les contenus additionnels apparaissant à la prise de focus ou au survol d’un composant d’interface sont-ils contrôlables par l’utilisateur (hors cas particuliers) ?</v>
      </c>
      <c r="E77" s="23" t="s">
        <v>155</v>
      </c>
      <c r="F77" s="29" t="s">
        <v>162</v>
      </c>
      <c r="G77" s="23"/>
      <c r="H77" s="23"/>
    </row>
    <row r="78" spans="1:8" ht="48" x14ac:dyDescent="0.2">
      <c r="A78" s="108"/>
      <c r="B78" s="28" t="str">
        <f>Critères!B77</f>
        <v>RGAA</v>
      </c>
      <c r="C78" s="28" t="str">
        <f>Critères!C77</f>
        <v>10.14</v>
      </c>
      <c r="D78" s="23" t="str">
        <f>Critères!D77</f>
        <v>Dans chaque page web, les contenus additionnels apparaissant via les styles CSS uniquement peuvent-ils être rendus visibles au clavier et par tout dispositif de pointage ?</v>
      </c>
      <c r="E78" s="23" t="s">
        <v>155</v>
      </c>
      <c r="F78" s="29" t="s">
        <v>162</v>
      </c>
      <c r="G78" s="23"/>
      <c r="H78" s="23"/>
    </row>
    <row r="79" spans="1:8" ht="17" x14ac:dyDescent="0.2">
      <c r="A79" s="106" t="str">
        <f>Critères!$A$78</f>
        <v>FORMULAIRES</v>
      </c>
      <c r="B79" s="28" t="str">
        <f>Critères!B78</f>
        <v>RGAA</v>
      </c>
      <c r="C79" s="28" t="str">
        <f>Critères!C78</f>
        <v>11.1</v>
      </c>
      <c r="D79" s="23" t="str">
        <f>Critères!D78</f>
        <v>Chaque champ de formulaire a-t-il une étiquette ?</v>
      </c>
      <c r="E79" s="23" t="s">
        <v>155</v>
      </c>
      <c r="F79" s="29" t="s">
        <v>162</v>
      </c>
      <c r="G79" s="23"/>
      <c r="H79" s="23"/>
    </row>
    <row r="80" spans="1:8" ht="32" x14ac:dyDescent="0.2">
      <c r="A80" s="107"/>
      <c r="B80" s="28" t="str">
        <f>Critères!B79</f>
        <v>RGAA</v>
      </c>
      <c r="C80" s="28" t="str">
        <f>Critères!C79</f>
        <v>11.2</v>
      </c>
      <c r="D80" s="23" t="str">
        <f>Critères!D79</f>
        <v>Chaque étiquette associée à un champ de formulaire est-elle pertinente (hors cas particuliers) ?</v>
      </c>
      <c r="E80" s="23" t="s">
        <v>155</v>
      </c>
      <c r="F80" s="29" t="s">
        <v>162</v>
      </c>
      <c r="G80" s="23"/>
      <c r="H80" s="23"/>
    </row>
    <row r="81" spans="1:8" ht="64" x14ac:dyDescent="0.2">
      <c r="A81" s="107"/>
      <c r="B81" s="28" t="str">
        <f>Critères!B80</f>
        <v>RGAA</v>
      </c>
      <c r="C81" s="28" t="str">
        <f>Critères!C80</f>
        <v>11.3</v>
      </c>
      <c r="D81" s="23" t="str">
        <f>Critères!D80</f>
        <v>Dans chaque formulaire, chaque étiquette associée à un champ de formulaire ayant la même fonction et répétée plusieurs fois dans une même page ou dans un ensemble de pages est-elle cohérente ?</v>
      </c>
      <c r="E81" s="23" t="s">
        <v>155</v>
      </c>
      <c r="F81" s="29" t="s">
        <v>162</v>
      </c>
      <c r="G81" s="23"/>
      <c r="H81" s="23"/>
    </row>
    <row r="82" spans="1:8" ht="32" x14ac:dyDescent="0.2">
      <c r="A82" s="107"/>
      <c r="B82" s="28" t="str">
        <f>Critères!B81</f>
        <v>RGAA</v>
      </c>
      <c r="C82" s="28" t="str">
        <f>Critères!C81</f>
        <v>11.4</v>
      </c>
      <c r="D82" s="23" t="str">
        <f>Critères!D81</f>
        <v>Dans chaque formulaire, chaque étiquette de champ et son champ associé sont-ils accolés (hors cas particuliers) ?</v>
      </c>
      <c r="E82" s="23" t="s">
        <v>155</v>
      </c>
      <c r="F82" s="29" t="s">
        <v>162</v>
      </c>
      <c r="G82" s="23"/>
      <c r="H82" s="23"/>
    </row>
    <row r="83" spans="1:8" ht="32" x14ac:dyDescent="0.2">
      <c r="A83" s="107"/>
      <c r="B83" s="28" t="str">
        <f>Critères!B82</f>
        <v>RGAA</v>
      </c>
      <c r="C83" s="28" t="str">
        <f>Critères!C82</f>
        <v>11.5</v>
      </c>
      <c r="D83" s="23" t="str">
        <f>Critères!D82</f>
        <v>Dans chaque formulaire, les champs de même nature sont-ils regroupés, si nécessaire ?</v>
      </c>
      <c r="E83" s="23" t="s">
        <v>155</v>
      </c>
      <c r="F83" s="29" t="s">
        <v>162</v>
      </c>
      <c r="G83" s="23"/>
      <c r="H83" s="23"/>
    </row>
    <row r="84" spans="1:8" ht="32" x14ac:dyDescent="0.2">
      <c r="A84" s="107"/>
      <c r="B84" s="28" t="str">
        <f>Critères!B83</f>
        <v>RGAA</v>
      </c>
      <c r="C84" s="28" t="str">
        <f>Critères!C83</f>
        <v>11.6</v>
      </c>
      <c r="D84" s="23" t="str">
        <f>Critères!D83</f>
        <v>Dans chaque formulaire, chaque regroupement de champs de même nature a-t-il une légende ?</v>
      </c>
      <c r="E84" s="23" t="s">
        <v>155</v>
      </c>
      <c r="F84" s="29" t="s">
        <v>162</v>
      </c>
      <c r="G84" s="23"/>
      <c r="H84" s="23"/>
    </row>
    <row r="85" spans="1:8" ht="48" x14ac:dyDescent="0.2">
      <c r="A85" s="107"/>
      <c r="B85" s="28" t="str">
        <f>Critères!B84</f>
        <v>RGAA</v>
      </c>
      <c r="C85" s="28" t="str">
        <f>Critères!C84</f>
        <v>11.7</v>
      </c>
      <c r="D85" s="23" t="str">
        <f>Critères!D84</f>
        <v>Dans chaque formulaire, chaque légende associée à un regroupement de champs de même nature est-elle pertinente ?</v>
      </c>
      <c r="E85" s="23" t="s">
        <v>155</v>
      </c>
      <c r="F85" s="29" t="s">
        <v>162</v>
      </c>
      <c r="G85" s="23"/>
      <c r="H85" s="23"/>
    </row>
    <row r="86" spans="1:8" ht="32" x14ac:dyDescent="0.2">
      <c r="A86" s="107"/>
      <c r="B86" s="28" t="str">
        <f>Critères!B85</f>
        <v>RGAA</v>
      </c>
      <c r="C86" s="28" t="str">
        <f>Critères!C85</f>
        <v>11.8</v>
      </c>
      <c r="D86" s="23" t="str">
        <f>Critères!D85</f>
        <v>Dans chaque formulaire, les items de même nature d’une liste de choix sont-ils regroupés de manière pertinente ?</v>
      </c>
      <c r="E86" s="23" t="s">
        <v>155</v>
      </c>
      <c r="F86" s="29" t="s">
        <v>162</v>
      </c>
      <c r="G86" s="23"/>
      <c r="H86" s="23"/>
    </row>
    <row r="87" spans="1:8" ht="32" x14ac:dyDescent="0.2">
      <c r="A87" s="107"/>
      <c r="B87" s="28" t="str">
        <f>Critères!B86</f>
        <v>RGAA</v>
      </c>
      <c r="C87" s="28" t="str">
        <f>Critères!C86</f>
        <v>11.9</v>
      </c>
      <c r="D87" s="23" t="str">
        <f>Critères!D86</f>
        <v>Dans chaque formulaire, l’intitulé de chaque bouton est-il pertinent (hors cas particuliers) ?</v>
      </c>
      <c r="E87" s="23" t="s">
        <v>155</v>
      </c>
      <c r="F87" s="29" t="s">
        <v>162</v>
      </c>
      <c r="G87" s="23"/>
      <c r="H87" s="23"/>
    </row>
    <row r="88" spans="1:8" ht="32" x14ac:dyDescent="0.2">
      <c r="A88" s="107"/>
      <c r="B88" s="28" t="str">
        <f>Critères!B87</f>
        <v>RGAA</v>
      </c>
      <c r="C88" s="28" t="str">
        <f>Critères!C87</f>
        <v>11.10</v>
      </c>
      <c r="D88" s="23" t="str">
        <f>Critères!D87</f>
        <v>Dans chaque formulaire, le contrôle de saisie est-il utilisé de manière pertinente (hors cas particuliers) ?</v>
      </c>
      <c r="E88" s="23" t="s">
        <v>155</v>
      </c>
      <c r="F88" s="29" t="s">
        <v>162</v>
      </c>
      <c r="G88" s="23"/>
      <c r="H88" s="23"/>
    </row>
    <row r="89" spans="1:8" ht="48" x14ac:dyDescent="0.2">
      <c r="A89" s="107"/>
      <c r="B89" s="28" t="str">
        <f>Critères!B88</f>
        <v>RGAA</v>
      </c>
      <c r="C89" s="28" t="str">
        <f>Critères!C88</f>
        <v>11.11</v>
      </c>
      <c r="D89" s="23" t="str">
        <f>Critères!D88</f>
        <v>Dans chaque formulaire, le contrôle de saisie est-il accompagné, si nécessaire, de suggestions facilitant la correction des erreurs de saisie ?</v>
      </c>
      <c r="E89" s="23" t="s">
        <v>155</v>
      </c>
      <c r="F89" s="29" t="s">
        <v>162</v>
      </c>
      <c r="G89" s="23"/>
      <c r="H89" s="23"/>
    </row>
    <row r="90" spans="1:8" ht="80" x14ac:dyDescent="0.2">
      <c r="A90" s="107"/>
      <c r="B90" s="28" t="str">
        <f>Critères!B89</f>
        <v>RGAA</v>
      </c>
      <c r="C90" s="28" t="str">
        <f>Critères!C89</f>
        <v>11.12</v>
      </c>
      <c r="D90" s="23" t="str">
        <f>Critères!D89</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E90" s="23" t="s">
        <v>155</v>
      </c>
      <c r="F90" s="29" t="s">
        <v>162</v>
      </c>
      <c r="G90" s="23"/>
      <c r="H90" s="23"/>
    </row>
    <row r="91" spans="1:8" ht="48" x14ac:dyDescent="0.2">
      <c r="A91" s="108"/>
      <c r="B91" s="28" t="str">
        <f>Critères!B90</f>
        <v>RGAA</v>
      </c>
      <c r="C91" s="28" t="str">
        <f>Critères!C90</f>
        <v>11.13</v>
      </c>
      <c r="D91" s="23" t="str">
        <f>Critères!D90</f>
        <v>La finalité d’un champ de saisie peut-elle être déduite pour faciliter le remplissage automatique des champs avec les données de l’utilisateur ?</v>
      </c>
      <c r="E91" s="23" t="s">
        <v>155</v>
      </c>
      <c r="F91" s="29" t="s">
        <v>162</v>
      </c>
      <c r="G91" s="23"/>
      <c r="H91" s="23"/>
    </row>
    <row r="92" spans="1:8" ht="32" x14ac:dyDescent="0.2">
      <c r="A92" s="106" t="str">
        <f>Critères!$A$91</f>
        <v>NAVIGATION</v>
      </c>
      <c r="B92" s="28" t="str">
        <f>Critères!B91</f>
        <v>RGAA</v>
      </c>
      <c r="C92" s="28" t="str">
        <f>Critères!C91</f>
        <v>12.1</v>
      </c>
      <c r="D92" s="23" t="str">
        <f>Critères!D91</f>
        <v>Chaque ensemble de pages dispose-t-il de deux systèmes de navigation différents, au moins (hors cas particuliers) ?</v>
      </c>
      <c r="E92" s="23" t="s">
        <v>155</v>
      </c>
      <c r="F92" s="29" t="s">
        <v>162</v>
      </c>
      <c r="G92" s="23"/>
      <c r="H92" s="23"/>
    </row>
    <row r="93" spans="1:8" ht="48" x14ac:dyDescent="0.2">
      <c r="A93" s="107"/>
      <c r="B93" s="28" t="str">
        <f>Critères!B92</f>
        <v>RGAA</v>
      </c>
      <c r="C93" s="28" t="str">
        <f>Critères!C92</f>
        <v>12.2</v>
      </c>
      <c r="D93" s="23" t="str">
        <f>Critères!D92</f>
        <v>Dans chaque ensemble de pages, le menu et les barres de navigation sont-ils toujours à la même place (hors cas particuliers) ?</v>
      </c>
      <c r="E93" s="23" t="s">
        <v>155</v>
      </c>
      <c r="F93" s="29" t="s">
        <v>162</v>
      </c>
      <c r="G93" s="23"/>
      <c r="H93" s="23"/>
    </row>
    <row r="94" spans="1:8" ht="17" x14ac:dyDescent="0.2">
      <c r="A94" s="107"/>
      <c r="B94" s="28" t="str">
        <f>Critères!B93</f>
        <v>RGAA</v>
      </c>
      <c r="C94" s="28" t="str">
        <f>Critères!C93</f>
        <v>12.3</v>
      </c>
      <c r="D94" s="23" t="str">
        <f>Critères!D93</f>
        <v>La page « plan du site » est-elle pertinente ?</v>
      </c>
      <c r="E94" s="23" t="s">
        <v>155</v>
      </c>
      <c r="F94" s="29" t="s">
        <v>162</v>
      </c>
      <c r="G94" s="23"/>
      <c r="H94" s="23"/>
    </row>
    <row r="95" spans="1:8" ht="32" x14ac:dyDescent="0.2">
      <c r="A95" s="107"/>
      <c r="B95" s="28" t="str">
        <f>Critères!B94</f>
        <v>RGAA</v>
      </c>
      <c r="C95" s="28" t="str">
        <f>Critères!C94</f>
        <v>12.4</v>
      </c>
      <c r="D95" s="23" t="str">
        <f>Critères!D94</f>
        <v>Dans chaque ensemble de pages, la page « plan du site » est-elle atteignable de manière identique ?</v>
      </c>
      <c r="E95" s="23" t="s">
        <v>155</v>
      </c>
      <c r="F95" s="29" t="s">
        <v>162</v>
      </c>
      <c r="G95" s="23"/>
      <c r="H95" s="23"/>
    </row>
    <row r="96" spans="1:8" ht="32" x14ac:dyDescent="0.2">
      <c r="A96" s="107"/>
      <c r="B96" s="28" t="str">
        <f>Critères!B95</f>
        <v>RGAA</v>
      </c>
      <c r="C96" s="28" t="str">
        <f>Critères!C95</f>
        <v>12.5</v>
      </c>
      <c r="D96" s="23" t="str">
        <f>Critères!D95</f>
        <v>Dans chaque ensemble de pages, le moteur de recherche est-il atteignable de manière identique ?</v>
      </c>
      <c r="E96" s="23" t="s">
        <v>155</v>
      </c>
      <c r="F96" s="29" t="s">
        <v>162</v>
      </c>
      <c r="G96" s="23"/>
      <c r="H96" s="23"/>
    </row>
    <row r="97" spans="1:8" ht="80" x14ac:dyDescent="0.2">
      <c r="A97" s="107"/>
      <c r="B97" s="28" t="str">
        <f>Critères!B96</f>
        <v>RGAA</v>
      </c>
      <c r="C97" s="28" t="str">
        <f>Critères!C96</f>
        <v>12.6</v>
      </c>
      <c r="D97" s="23" t="str">
        <f>Critères!D96</f>
        <v>Les zones de regroupement de contenus présentes dans plusieurs pages web (zones d’en-tête, de navigation principale, de contenu principal, de pied de page et de moteur de recherche) peuvent-elles être atteintes ou évitées ?</v>
      </c>
      <c r="E97" s="23" t="s">
        <v>155</v>
      </c>
      <c r="F97" s="29" t="s">
        <v>162</v>
      </c>
      <c r="G97" s="23"/>
      <c r="H97" s="23"/>
    </row>
    <row r="98" spans="1:8" ht="48" x14ac:dyDescent="0.2">
      <c r="A98" s="107"/>
      <c r="B98" s="28" t="str">
        <f>Critères!B97</f>
        <v>RGAA</v>
      </c>
      <c r="C98" s="28" t="str">
        <f>Critères!C97</f>
        <v>12.7</v>
      </c>
      <c r="D98" s="23" t="str">
        <f>Critères!D97</f>
        <v>Dans chaque page web, un lien d’évitement ou d’accès rapide à la zone de contenu principal est-il présent (hors cas particuliers) ?</v>
      </c>
      <c r="E98" s="23" t="s">
        <v>155</v>
      </c>
      <c r="F98" s="29" t="s">
        <v>162</v>
      </c>
      <c r="G98" s="23"/>
      <c r="H98" s="23"/>
    </row>
    <row r="99" spans="1:8" ht="32" x14ac:dyDescent="0.2">
      <c r="A99" s="107"/>
      <c r="B99" s="28" t="str">
        <f>Critères!B98</f>
        <v>RGAA</v>
      </c>
      <c r="C99" s="28" t="str">
        <f>Critères!C98</f>
        <v>12.8</v>
      </c>
      <c r="D99" s="23" t="str">
        <f>Critères!D98</f>
        <v>Dans chaque page web, l’ordre de tabulation est-il cohérent ?</v>
      </c>
      <c r="E99" s="23" t="s">
        <v>155</v>
      </c>
      <c r="F99" s="29" t="s">
        <v>162</v>
      </c>
      <c r="G99" s="23"/>
      <c r="H99" s="23"/>
    </row>
    <row r="100" spans="1:8" ht="32" x14ac:dyDescent="0.2">
      <c r="A100" s="107"/>
      <c r="B100" s="28" t="str">
        <f>Critères!B99</f>
        <v>RGAA</v>
      </c>
      <c r="C100" s="28" t="str">
        <f>Critères!C99</f>
        <v>12.9</v>
      </c>
      <c r="D100" s="23" t="str">
        <f>Critères!D99</f>
        <v>Dans chaque page web, la navigation ne doit pas contenir de piège au clavier. Cette règle est-elle respectée ?</v>
      </c>
      <c r="E100" s="23" t="s">
        <v>155</v>
      </c>
      <c r="F100" s="29" t="s">
        <v>162</v>
      </c>
      <c r="G100" s="23"/>
      <c r="H100" s="23"/>
    </row>
    <row r="101" spans="1:8" ht="64" x14ac:dyDescent="0.2">
      <c r="A101" s="107"/>
      <c r="B101" s="28" t="str">
        <f>Critères!B100</f>
        <v>RGAA</v>
      </c>
      <c r="C101" s="28" t="str">
        <f>Critères!C100</f>
        <v>12.10</v>
      </c>
      <c r="D101" s="23" t="str">
        <f>Critères!D100</f>
        <v>Dans chaque page web, les raccourcis clavier n’utilisant qu’une seule touche (lettre minuscule ou majuscule, ponctuation, chiffre ou symbole) sont-ils contrôlables par l’utilisateur ?</v>
      </c>
      <c r="E101" s="23" t="s">
        <v>155</v>
      </c>
      <c r="F101" s="29" t="s">
        <v>162</v>
      </c>
      <c r="G101" s="23"/>
      <c r="H101" s="23"/>
    </row>
    <row r="102" spans="1:8" ht="64" x14ac:dyDescent="0.2">
      <c r="A102" s="108"/>
      <c r="B102" s="28" t="str">
        <f>Critères!B101</f>
        <v>RGAA</v>
      </c>
      <c r="C102" s="28" t="str">
        <f>Critères!C101</f>
        <v>12.11</v>
      </c>
      <c r="D102" s="23" t="str">
        <f>Critères!D101</f>
        <v>Dans chaque page web, les contenus additionnels apparaissant au survol, à la prise de focus ou à l’activation d’un composant d’interface sont-ils si nécessaire atteignables au clavier ?</v>
      </c>
      <c r="E102" s="23" t="s">
        <v>155</v>
      </c>
      <c r="F102" s="29" t="s">
        <v>162</v>
      </c>
      <c r="G102" s="23"/>
      <c r="H102" s="23"/>
    </row>
    <row r="103" spans="1:8" ht="48" x14ac:dyDescent="0.2">
      <c r="A103" s="106" t="str">
        <f>Critères!$A$102</f>
        <v>CONSULTATION</v>
      </c>
      <c r="B103" s="28" t="str">
        <f>Critères!B102</f>
        <v>RGAA</v>
      </c>
      <c r="C103" s="28" t="str">
        <f>Critères!C102</f>
        <v>13.1</v>
      </c>
      <c r="D103" s="23" t="str">
        <f>Critères!D102</f>
        <v>Pour chaque page web, l’utilisateur a-t-il le contrôle de chaque limite de temps modifiant le contenu (hors cas particuliers) ?</v>
      </c>
      <c r="E103" s="23" t="s">
        <v>155</v>
      </c>
      <c r="F103" s="29" t="s">
        <v>162</v>
      </c>
      <c r="G103" s="23"/>
      <c r="H103" s="23"/>
    </row>
    <row r="104" spans="1:8" ht="48" x14ac:dyDescent="0.2">
      <c r="A104" s="107"/>
      <c r="B104" s="28" t="str">
        <f>Critères!B103</f>
        <v>RGAA</v>
      </c>
      <c r="C104" s="28" t="str">
        <f>Critères!C103</f>
        <v>13.2</v>
      </c>
      <c r="D104" s="23" t="str">
        <f>Critères!D103</f>
        <v>Dans chaque page web, l’ouverture d’une nouvelle fenêtre ne doit pas être déclenchée sans action de l’utilisateur. Cette règle est-elle respectée ?</v>
      </c>
      <c r="E104" s="23" t="s">
        <v>155</v>
      </c>
      <c r="F104" s="29" t="s">
        <v>162</v>
      </c>
      <c r="G104" s="23"/>
      <c r="H104" s="23"/>
    </row>
    <row r="105" spans="1:8" ht="48" x14ac:dyDescent="0.2">
      <c r="A105" s="107"/>
      <c r="B105" s="28" t="str">
        <f>Critères!B104</f>
        <v>RGAA</v>
      </c>
      <c r="C105" s="28" t="str">
        <f>Critères!C104</f>
        <v>13.3</v>
      </c>
      <c r="D105" s="23" t="str">
        <f>Critères!D104</f>
        <v>Dans chaque page web, chaque document bureautique en téléchargement possède-t-il, si nécessaire, une version accessible (hors cas particuliers) ?</v>
      </c>
      <c r="E105" s="23" t="s">
        <v>155</v>
      </c>
      <c r="F105" s="29" t="s">
        <v>162</v>
      </c>
      <c r="G105" s="23"/>
      <c r="H105" s="23"/>
    </row>
    <row r="106" spans="1:8" ht="32" x14ac:dyDescent="0.2">
      <c r="A106" s="107"/>
      <c r="B106" s="28" t="str">
        <f>Critères!B105</f>
        <v>RGAA</v>
      </c>
      <c r="C106" s="28" t="str">
        <f>Critères!C105</f>
        <v>13.4</v>
      </c>
      <c r="D106" s="23" t="str">
        <f>Critères!D105</f>
        <v>Pour chaque document bureautique ayant une version accessible, cette version offre-t-elle la même information ?</v>
      </c>
      <c r="E106" s="23" t="s">
        <v>155</v>
      </c>
      <c r="F106" s="29" t="s">
        <v>162</v>
      </c>
      <c r="G106" s="23"/>
      <c r="H106" s="23"/>
    </row>
    <row r="107" spans="1:8" ht="32" x14ac:dyDescent="0.2">
      <c r="A107" s="107"/>
      <c r="B107" s="28" t="str">
        <f>Critères!B106</f>
        <v>RGAA</v>
      </c>
      <c r="C107" s="28" t="str">
        <f>Critères!C106</f>
        <v>13.5</v>
      </c>
      <c r="D107" s="23" t="str">
        <f>Critères!D106</f>
        <v>Dans chaque page web, chaque contenu cryptique (art ASCII, émoticon, syntaxe cryptique) a-t-il une alternative ?</v>
      </c>
      <c r="E107" s="23" t="s">
        <v>155</v>
      </c>
      <c r="F107" s="29" t="s">
        <v>162</v>
      </c>
      <c r="G107" s="23"/>
      <c r="H107" s="23"/>
    </row>
    <row r="108" spans="1:8" ht="48" x14ac:dyDescent="0.2">
      <c r="A108" s="107"/>
      <c r="B108" s="28" t="str">
        <f>Critères!B107</f>
        <v>RGAA</v>
      </c>
      <c r="C108" s="28" t="str">
        <f>Critères!C107</f>
        <v>13.6</v>
      </c>
      <c r="D108" s="23" t="str">
        <f>Critères!D107</f>
        <v>Dans chaque page web, pour chaque contenu cryptique (art ASCII, émoticon, syntaxe cryptique) ayant une alternative, cette alternative est-elle pertinente ?</v>
      </c>
      <c r="E108" s="23" t="s">
        <v>155</v>
      </c>
      <c r="F108" s="29" t="s">
        <v>162</v>
      </c>
      <c r="G108" s="23"/>
      <c r="H108" s="23"/>
    </row>
    <row r="109" spans="1:8" ht="48" x14ac:dyDescent="0.2">
      <c r="A109" s="107"/>
      <c r="B109" s="28" t="str">
        <f>Critères!B108</f>
        <v>RGAA</v>
      </c>
      <c r="C109" s="28" t="str">
        <f>Critères!C108</f>
        <v>13.7</v>
      </c>
      <c r="D109" s="23" t="str">
        <f>Critères!D108</f>
        <v>Dans chaque page web, les changements brusques de luminosité ou les effets de flash sont-ils correctement utilisés ?</v>
      </c>
      <c r="E109" s="23" t="s">
        <v>155</v>
      </c>
      <c r="F109" s="29" t="s">
        <v>162</v>
      </c>
      <c r="G109" s="23"/>
      <c r="H109" s="23"/>
    </row>
    <row r="110" spans="1:8" ht="32" x14ac:dyDescent="0.2">
      <c r="A110" s="107"/>
      <c r="B110" s="28" t="str">
        <f>Critères!B109</f>
        <v>RGAA</v>
      </c>
      <c r="C110" s="28" t="str">
        <f>Critères!C109</f>
        <v>13.8</v>
      </c>
      <c r="D110" s="23" t="str">
        <f>Critères!D109</f>
        <v>Dans chaque page web, chaque contenu en mouvement ou clignotant est-il contrôlable par l’utilisateur ?</v>
      </c>
      <c r="E110" s="23" t="s">
        <v>155</v>
      </c>
      <c r="F110" s="29" t="s">
        <v>162</v>
      </c>
    </row>
    <row r="111" spans="1:8" ht="48" x14ac:dyDescent="0.2">
      <c r="A111" s="107"/>
      <c r="B111" s="28" t="str">
        <f>Critères!B110</f>
        <v>RGAA</v>
      </c>
      <c r="C111" s="28" t="str">
        <f>Critères!C110</f>
        <v>13.9</v>
      </c>
      <c r="D111" s="23" t="str">
        <f>Critères!D110</f>
        <v>Dans chaque page web, le contenu proposé est-il consultable quelle que soit l’orientation de l’écran (portait ou paysage) (hors cas particuliers) ?</v>
      </c>
      <c r="E111" s="23" t="s">
        <v>155</v>
      </c>
      <c r="F111" s="29" t="s">
        <v>162</v>
      </c>
    </row>
    <row r="112" spans="1:8" ht="64" x14ac:dyDescent="0.2">
      <c r="A112" s="107"/>
      <c r="B112" s="28" t="str">
        <f>Critères!B111</f>
        <v>RGAA</v>
      </c>
      <c r="C112" s="28" t="str">
        <f>Critères!C111</f>
        <v>13.10</v>
      </c>
      <c r="D112" s="23" t="str">
        <f>Critères!D111</f>
        <v>Dans chaque page web, les fonctionnalités utilisables ou disponibles au moyen d’un geste complexe peuvent-elles être également disponibles au moyen d’un geste simple (hors cas particuliers) ?</v>
      </c>
      <c r="E112" s="23" t="s">
        <v>155</v>
      </c>
      <c r="F112" s="29" t="s">
        <v>162</v>
      </c>
    </row>
    <row r="113" spans="1:6" ht="64" x14ac:dyDescent="0.2">
      <c r="A113" s="107"/>
      <c r="B113" s="28" t="str">
        <f>Critères!B112</f>
        <v>RGAA</v>
      </c>
      <c r="C113" s="28" t="str">
        <f>Critères!C112</f>
        <v>13.11</v>
      </c>
      <c r="D113" s="23" t="str">
        <f>Critères!D112</f>
        <v>Dans chaque page web, les actions déclenchées au moyen d’un dispositif de pointage sur un point unique de l’écran peuvent-elles faire l’objet d’une annulation (hors cas particuliers) ?</v>
      </c>
      <c r="E113" s="23" t="s">
        <v>155</v>
      </c>
      <c r="F113" s="29" t="s">
        <v>162</v>
      </c>
    </row>
    <row r="114" spans="1:6" ht="64" x14ac:dyDescent="0.2">
      <c r="A114" s="107"/>
      <c r="B114" s="28" t="str">
        <f>Critères!B113</f>
        <v>RGAA</v>
      </c>
      <c r="C114" s="28" t="str">
        <f>Critères!C113</f>
        <v>13.12</v>
      </c>
      <c r="D114" s="23" t="str">
        <f>Critères!D113</f>
        <v>Dans chaque page web, les fonctionnalités qui impliquent un mouvement de l’appareil ou vers l’appareil peuvent-elles être satisfaites de manière alternative (hors cas particuliers) ?</v>
      </c>
      <c r="E114" s="23" t="s">
        <v>155</v>
      </c>
      <c r="F114" s="29" t="s">
        <v>162</v>
      </c>
    </row>
    <row r="115" spans="1:6" ht="64" x14ac:dyDescent="0.2">
      <c r="A115" s="107"/>
      <c r="B115" s="28" t="str">
        <f>Critères!B114</f>
        <v>-</v>
      </c>
      <c r="C115" s="28" t="str">
        <f>Critères!C114</f>
        <v>13.13</v>
      </c>
      <c r="D115" s="23" t="str">
        <f>Critères!D114</f>
        <v>Pour chaque fonctionnalité de conversion d’un document, les informations relatives à l’accessibilité disponibles dans le document source sont-elles conservées dans le document de destination (hors cas particuliers) ?</v>
      </c>
      <c r="E115" s="23" t="s">
        <v>155</v>
      </c>
      <c r="F115" s="29" t="s">
        <v>162</v>
      </c>
    </row>
    <row r="116" spans="1:6" ht="48" x14ac:dyDescent="0.2">
      <c r="A116" s="108"/>
      <c r="B116" s="28" t="str">
        <f>Critères!B115</f>
        <v>-</v>
      </c>
      <c r="C116" s="28" t="str">
        <f>Critères!C115</f>
        <v>13.14</v>
      </c>
      <c r="D116" s="23" t="str">
        <f>Critères!D115</f>
        <v>Chaque fonctionnalité d’identification ou de contrôle qui repose sur l’utilisation de caractéristiques biologiques de l’utilisateur dispose-t-elle d’une méthode alternative ?</v>
      </c>
      <c r="E116" s="23" t="s">
        <v>155</v>
      </c>
      <c r="F116" s="29" t="s">
        <v>162</v>
      </c>
    </row>
    <row r="117" spans="1:6" ht="64" x14ac:dyDescent="0.2">
      <c r="A117" s="106" t="str">
        <f>Critères!$A$116</f>
        <v xml:space="preserve">DOCUMENTATION ET FONCTIONNALITÉS D’ACCESSIBILITÉ </v>
      </c>
      <c r="B117" s="28" t="str">
        <f>Critères!B116</f>
        <v>-</v>
      </c>
      <c r="C117" s="28" t="str">
        <f>Critères!C116</f>
        <v>14.1</v>
      </c>
      <c r="D117" s="23" t="str">
        <f>Critères!D116</f>
        <v>La documentation du site web décrit-elle les fonctionnalités d’accessibilité disponibles et les informations relatives à la compatibilité avec l’accessibilité ?</v>
      </c>
      <c r="E117" s="23" t="s">
        <v>155</v>
      </c>
      <c r="F117" s="29" t="s">
        <v>162</v>
      </c>
    </row>
    <row r="118" spans="1:6" ht="80" x14ac:dyDescent="0.2">
      <c r="A118" s="107"/>
      <c r="B118" s="28" t="str">
        <f>Critères!B117</f>
        <v>-</v>
      </c>
      <c r="C118" s="28" t="str">
        <f>Critères!C117</f>
        <v>14.2</v>
      </c>
      <c r="D118" s="23" t="str">
        <f>Critères!D117</f>
        <v>Pour chaque fonctionnalité d’accessibilité décrite dans la documentation, le mécanisme qui permet de l’activer répond aux besoins d’accessibilité des utilisateurs concernés. Cette règle est-elle respectée (hors cas particuliers) ?</v>
      </c>
      <c r="E118" s="23" t="s">
        <v>155</v>
      </c>
      <c r="F118" s="29" t="s">
        <v>162</v>
      </c>
    </row>
    <row r="119" spans="1:6" ht="17" x14ac:dyDescent="0.2">
      <c r="A119" s="108"/>
      <c r="B119" s="28" t="str">
        <f>Critères!B118</f>
        <v>-</v>
      </c>
      <c r="C119" s="28" t="str">
        <f>Critères!C118</f>
        <v>14.3</v>
      </c>
      <c r="D119" s="23" t="str">
        <f>Critères!D118</f>
        <v>La documentation du site web est-elle accessible ?</v>
      </c>
      <c r="E119" s="23" t="s">
        <v>155</v>
      </c>
      <c r="F119" s="29" t="s">
        <v>162</v>
      </c>
    </row>
    <row r="120" spans="1:6" ht="48" x14ac:dyDescent="0.2">
      <c r="A120" s="106" t="str">
        <f>Critères!$A$119</f>
        <v>OUTILS D’ÉDITION</v>
      </c>
      <c r="B120" s="28" t="str">
        <f>Critères!B119</f>
        <v>-</v>
      </c>
      <c r="C120" s="28" t="str">
        <f>Critères!C119</f>
        <v>15.1</v>
      </c>
      <c r="D120" s="23" t="str">
        <f>Critères!D119</f>
        <v>Chaque outil d’édition permet-il de définir les informations d’accessibilité nécessaires pour créer un contenu conforme aux règles d’accessibilité numérique ?</v>
      </c>
      <c r="E120" s="23" t="s">
        <v>155</v>
      </c>
      <c r="F120" s="29" t="s">
        <v>162</v>
      </c>
    </row>
    <row r="121" spans="1:6" ht="48" x14ac:dyDescent="0.2">
      <c r="A121" s="107"/>
      <c r="B121" s="28" t="str">
        <f>Critères!B120</f>
        <v>-</v>
      </c>
      <c r="C121" s="28" t="str">
        <f>Critères!C120</f>
        <v>15.2</v>
      </c>
      <c r="D121" s="23" t="str">
        <f>Critères!D120</f>
        <v>Chaque outil d’édition met-il à disposition des aides à la création de contenus conformes aux règles d’accessibilité numérique ?</v>
      </c>
      <c r="E121" s="23" t="s">
        <v>155</v>
      </c>
      <c r="F121" s="29" t="s">
        <v>162</v>
      </c>
    </row>
    <row r="122" spans="1:6" ht="48" x14ac:dyDescent="0.2">
      <c r="A122" s="107"/>
      <c r="B122" s="28" t="str">
        <f>Critères!B121</f>
        <v>-</v>
      </c>
      <c r="C122" s="28" t="str">
        <f>Critères!C121</f>
        <v>15.3</v>
      </c>
      <c r="D122" s="23" t="str">
        <f>Critères!D121</f>
        <v>Le contenu généré par chaque transformation des contenus est-il conforme aux règles d’accessibilité numérique (hors cas particuliers) ?</v>
      </c>
      <c r="E122" s="23" t="s">
        <v>155</v>
      </c>
      <c r="F122" s="29" t="s">
        <v>162</v>
      </c>
    </row>
    <row r="123" spans="1:6" ht="48" x14ac:dyDescent="0.2">
      <c r="A123" s="107"/>
      <c r="B123" s="28" t="str">
        <f>Critères!B122</f>
        <v>-</v>
      </c>
      <c r="C123" s="28" t="str">
        <f>Critères!C122</f>
        <v>15.4</v>
      </c>
      <c r="D123" s="23" t="str">
        <f>Critères!D122</f>
        <v>Pour chaque erreur d’accessibilité relevée par un test d’accessibilité automatique ou semi-automatique, l’ outil d’édition fournit-il des suggestions de réparation ?</v>
      </c>
      <c r="E123" s="23" t="s">
        <v>155</v>
      </c>
      <c r="F123" s="29" t="s">
        <v>162</v>
      </c>
    </row>
    <row r="124" spans="1:6" ht="48" x14ac:dyDescent="0.2">
      <c r="A124" s="107"/>
      <c r="B124" s="28" t="str">
        <f>Critères!B123</f>
        <v>-</v>
      </c>
      <c r="C124" s="28" t="str">
        <f>Critères!C123</f>
        <v>15.5</v>
      </c>
      <c r="D124" s="23" t="str">
        <f>Critères!D123</f>
        <v>Pour chaque ensemble de gabarits, un gabarit au moins permet de répondre aux règles d’accessibilité numérique. Cette règle est-elle respectée ?</v>
      </c>
      <c r="E124" s="23" t="s">
        <v>155</v>
      </c>
      <c r="F124" s="29" t="s">
        <v>162</v>
      </c>
    </row>
    <row r="125" spans="1:6" ht="32" x14ac:dyDescent="0.2">
      <c r="A125" s="108"/>
      <c r="B125" s="28" t="str">
        <f>Critères!B124</f>
        <v>-</v>
      </c>
      <c r="C125" s="28" t="str">
        <f>Critères!C124</f>
        <v>15.6</v>
      </c>
      <c r="D125" s="23" t="str">
        <f>Critères!D124</f>
        <v>Chaque gabarit qui permet de répondre aux règles d’accessibilité numérique est-il clairement identifiable ?</v>
      </c>
      <c r="E125" s="23" t="s">
        <v>155</v>
      </c>
      <c r="F125" s="29" t="s">
        <v>162</v>
      </c>
    </row>
    <row r="126" spans="1:6" ht="64" x14ac:dyDescent="0.2">
      <c r="A126" s="106" t="str">
        <f>Critères!$A$125</f>
        <v>SERVICES D’ASSISTANCE</v>
      </c>
      <c r="B126" s="28" t="str">
        <f>Critères!B125</f>
        <v>-</v>
      </c>
      <c r="C126" s="28" t="str">
        <f>Critères!C125</f>
        <v>16.1</v>
      </c>
      <c r="D126" s="23" t="str">
        <f>Critères!D125</f>
        <v>Chaque service d’assistance fournit-il des informations relatives aux fonctionnalités d’accessibilité et à la compatibilité avec l’accessibilité, décrites dans la documentation du site web ?</v>
      </c>
      <c r="E126" s="23" t="s">
        <v>155</v>
      </c>
      <c r="F126" s="29" t="s">
        <v>162</v>
      </c>
    </row>
    <row r="127" spans="1:6" ht="64" x14ac:dyDescent="0.2">
      <c r="A127" s="107"/>
      <c r="B127" s="28" t="str">
        <f>Critères!B126</f>
        <v>-</v>
      </c>
      <c r="C127" s="28" t="str">
        <f>Critères!C126</f>
        <v>16.2</v>
      </c>
      <c r="D127" s="23" t="str">
        <f>Critères!D126</f>
        <v>Le service d’assistance répond aux besoins de communication des personnes handicapées directement ou par l’intermédiaire d’un service de relais. Cette règle est-elle respectée ?</v>
      </c>
      <c r="E127" s="23" t="s">
        <v>155</v>
      </c>
      <c r="F127" s="29" t="s">
        <v>162</v>
      </c>
    </row>
    <row r="128" spans="1:6" ht="32" x14ac:dyDescent="0.2">
      <c r="A128" s="108"/>
      <c r="B128" s="28" t="str">
        <f>Critères!B127</f>
        <v>-</v>
      </c>
      <c r="C128" s="28" t="str">
        <f>Critères!C127</f>
        <v>16.3</v>
      </c>
      <c r="D128" s="23" t="str">
        <f>Critères!D127</f>
        <v>La documentation fournie par le service d’assistance est-elle accessible ?</v>
      </c>
      <c r="E128" s="23" t="s">
        <v>155</v>
      </c>
      <c r="F128" s="29" t="s">
        <v>162</v>
      </c>
    </row>
    <row r="129" spans="1:6" ht="80" x14ac:dyDescent="0.2">
      <c r="A129" s="115" t="str">
        <f>Critères!$A$128</f>
        <v>COMMUNICATION EN TEMPS RÉEL</v>
      </c>
      <c r="B129" s="28" t="str">
        <f>Critères!B128</f>
        <v>-</v>
      </c>
      <c r="C129" s="28" t="str">
        <f>Critères!C128</f>
        <v>17.1</v>
      </c>
      <c r="D129" s="23" t="str">
        <f>Critères!D128</f>
        <v>Pour chaque application web de communication orale bidirectionnelle, l’application est-elle capable d’encoder et de décoder cette communication avec une gamme de fréquences dont la limite supérieure est de 7 000 Hz au moins ?</v>
      </c>
      <c r="E129" s="23" t="s">
        <v>155</v>
      </c>
      <c r="F129" s="29" t="s">
        <v>162</v>
      </c>
    </row>
    <row r="130" spans="1:6" ht="48" x14ac:dyDescent="0.2">
      <c r="A130" s="107"/>
      <c r="B130" s="28" t="str">
        <f>Critères!B129</f>
        <v>-</v>
      </c>
      <c r="C130" s="28" t="str">
        <f>Critères!C129</f>
        <v>17.2</v>
      </c>
      <c r="D130" s="23" t="str">
        <f>Critères!D129</f>
        <v>Chaque application web qui permet une communication orale bidirectionnelle dispose-t-elle d’une fonctionnalité de communication écrite en temps réel ?</v>
      </c>
      <c r="E130" s="23" t="s">
        <v>155</v>
      </c>
      <c r="F130" s="29" t="s">
        <v>162</v>
      </c>
    </row>
    <row r="131" spans="1:6" ht="48" x14ac:dyDescent="0.2">
      <c r="A131" s="107"/>
      <c r="B131" s="28" t="str">
        <f>Critères!B130</f>
        <v>-</v>
      </c>
      <c r="C131" s="28" t="str">
        <f>Critères!C130</f>
        <v>17.3</v>
      </c>
      <c r="D131" s="23" t="str">
        <f>Critères!D130</f>
        <v>Pour chaque application web qui permet une communication orale bidirectionnelle et écrite en temps réel, les deux modes sont-ils utilisables simultanément ?</v>
      </c>
      <c r="E131" s="23" t="s">
        <v>155</v>
      </c>
      <c r="F131" s="29" t="s">
        <v>162</v>
      </c>
    </row>
    <row r="132" spans="1:6" ht="48" x14ac:dyDescent="0.2">
      <c r="A132" s="107"/>
      <c r="B132" s="28" t="str">
        <f>Critères!B131</f>
        <v>-</v>
      </c>
      <c r="C132" s="28" t="str">
        <f>Critères!C131</f>
        <v>17.4</v>
      </c>
      <c r="D132" s="23" t="str">
        <f>Critères!D131</f>
        <v>Pour chaque fonctionnalité de communication écrite en temps réel, les messages peuvent-ils être identifiés (hors cas particuliers) ?</v>
      </c>
      <c r="E132" s="23" t="s">
        <v>155</v>
      </c>
      <c r="F132" s="29" t="s">
        <v>162</v>
      </c>
    </row>
    <row r="133" spans="1:6" ht="48" x14ac:dyDescent="0.2">
      <c r="A133" s="107"/>
      <c r="B133" s="28" t="str">
        <f>Critères!B132</f>
        <v>-</v>
      </c>
      <c r="C133" s="28" t="str">
        <f>Critères!C132</f>
        <v>17.5</v>
      </c>
      <c r="D133" s="23" t="str">
        <f>Critères!D132</f>
        <v>Pour chaque application web de communication orale bidirectionnelle, un indicateur visuel de l’activité orale est-il présent ?</v>
      </c>
      <c r="E133" s="23" t="s">
        <v>155</v>
      </c>
      <c r="F133" s="29" t="s">
        <v>162</v>
      </c>
    </row>
    <row r="134" spans="1:6" ht="64" x14ac:dyDescent="0.2">
      <c r="A134" s="107"/>
      <c r="B134" s="28" t="str">
        <f>Critères!B133</f>
        <v>-</v>
      </c>
      <c r="C134" s="28" t="str">
        <f>Critères!C133</f>
        <v>17.6</v>
      </c>
      <c r="D134" s="23" t="str">
        <f>Critères!D133</f>
        <v>Chaque application web de communication écrite en temps réel qui peut interagir avec d’autres applications de communication écrite en temps réel respecte-t-elle les règles d’interopérabilité en vigueur ?</v>
      </c>
      <c r="E134" s="23" t="s">
        <v>155</v>
      </c>
      <c r="F134" s="29" t="s">
        <v>162</v>
      </c>
    </row>
    <row r="135" spans="1:6" ht="64" x14ac:dyDescent="0.2">
      <c r="A135" s="107"/>
      <c r="B135" s="28" t="str">
        <f>Critères!B134</f>
        <v>-</v>
      </c>
      <c r="C135" s="28" t="str">
        <f>Critères!C134</f>
        <v>17.7</v>
      </c>
      <c r="D135" s="23" t="str">
        <f>Critères!D134</f>
        <v>Pour chaque application web de communication écrite en temps réel, le délai de transmission de chaque unité de saisie est de 500ms ou moins. Cette règle est-elle respectée ?</v>
      </c>
      <c r="E135" s="23" t="s">
        <v>155</v>
      </c>
      <c r="F135" s="29" t="s">
        <v>162</v>
      </c>
    </row>
    <row r="136" spans="1:6" ht="48" x14ac:dyDescent="0.2">
      <c r="A136" s="107"/>
      <c r="B136" s="28" t="str">
        <f>Critères!B135</f>
        <v>-</v>
      </c>
      <c r="C136" s="28" t="str">
        <f>Critères!C135</f>
        <v>17.8</v>
      </c>
      <c r="D136" s="23" t="str">
        <f>Critères!D135</f>
        <v>Pour chaque application web de télécommunication, l’identification de l’interlocuteur qui initie un appel est-elle accessible ?</v>
      </c>
      <c r="E136" s="23" t="s">
        <v>155</v>
      </c>
      <c r="F136" s="29" t="s">
        <v>162</v>
      </c>
    </row>
    <row r="137" spans="1:6" ht="64" x14ac:dyDescent="0.2">
      <c r="A137" s="107"/>
      <c r="B137" s="28" t="str">
        <f>Critères!B136</f>
        <v>-</v>
      </c>
      <c r="C137" s="28" t="str">
        <f>Critères!C136</f>
        <v>17.9</v>
      </c>
      <c r="D137" s="23" t="str">
        <f>Critères!D136</f>
        <v>Pour chaque application web de communication orale bidirectionnelle qui permet d’identifier l’activité d’un interlocuteur oralisant, il est possible d’identifier l’activité d’un interlocuteur signant. Cette règle est-elle respectée ?</v>
      </c>
      <c r="E137" s="23" t="s">
        <v>155</v>
      </c>
      <c r="F137" s="29" t="s">
        <v>162</v>
      </c>
    </row>
    <row r="138" spans="1:6" ht="64" x14ac:dyDescent="0.2">
      <c r="A138" s="107"/>
      <c r="B138" s="28" t="str">
        <f>Critères!B137</f>
        <v>-</v>
      </c>
      <c r="C138" s="28" t="str">
        <f>Critères!C137</f>
        <v>17.10</v>
      </c>
      <c r="D138" s="23" t="str">
        <f>Critères!D137</f>
        <v>Pour chaque application web de communication orale bidirectionnelle qui dispose de fonctionnalités vocales, celles-ci sont-elles utilisables sans la nécessité d’écouter ou parler ?</v>
      </c>
      <c r="E138" s="23" t="s">
        <v>155</v>
      </c>
      <c r="F138" s="29" t="s">
        <v>162</v>
      </c>
    </row>
    <row r="139" spans="1:6" ht="48" x14ac:dyDescent="0.2">
      <c r="A139" s="108"/>
      <c r="B139" s="28" t="str">
        <f>Critères!B138</f>
        <v>-</v>
      </c>
      <c r="C139" s="28" t="str">
        <f>Critères!C138</f>
        <v>17.11</v>
      </c>
      <c r="D139" s="23" t="str">
        <f>Critères!D138</f>
        <v>Pour chaque application web de communication orale bidirectionnelle qui dispose d’une vidéo en temps réel, la qualité de la vidéo est-elle suffisante ?</v>
      </c>
      <c r="E139" s="23" t="s">
        <v>155</v>
      </c>
      <c r="F139" s="29" t="s">
        <v>162</v>
      </c>
    </row>
  </sheetData>
  <mergeCells count="19">
    <mergeCell ref="A129:A139"/>
    <mergeCell ref="A4:A12"/>
    <mergeCell ref="A13:A14"/>
    <mergeCell ref="A15:A17"/>
    <mergeCell ref="A92:A102"/>
    <mergeCell ref="A103:A116"/>
    <mergeCell ref="A117:A119"/>
    <mergeCell ref="A120:A125"/>
    <mergeCell ref="A126:A128"/>
    <mergeCell ref="A46:A50"/>
    <mergeCell ref="A51:A60"/>
    <mergeCell ref="A61:A64"/>
    <mergeCell ref="A65:A78"/>
    <mergeCell ref="A79:A91"/>
    <mergeCell ref="A1:H1"/>
    <mergeCell ref="A2:H2"/>
    <mergeCell ref="A18:A35"/>
    <mergeCell ref="A36:A43"/>
    <mergeCell ref="A44:A45"/>
  </mergeCells>
  <conditionalFormatting sqref="E4:E139">
    <cfRule type="cellIs" dxfId="20" priority="1" operator="equal">
      <formula>"C"</formula>
    </cfRule>
    <cfRule type="cellIs" dxfId="19" priority="2" operator="equal">
      <formula>"NC"</formula>
    </cfRule>
    <cfRule type="cellIs" dxfId="18" priority="3" operator="equal">
      <formula>"NA"</formula>
    </cfRule>
    <cfRule type="cellIs" dxfId="17" priority="4" operator="equal">
      <formula>"NT"</formula>
    </cfRule>
  </conditionalFormatting>
  <conditionalFormatting sqref="F4:F139">
    <cfRule type="cellIs" dxfId="16" priority="5" operator="equal">
      <formula>"D"</formula>
    </cfRule>
    <cfRule type="cellIs" dxfId="15" priority="6" operator="equal">
      <formula>"E"</formula>
    </cfRule>
    <cfRule type="cellIs" dxfId="14" priority="7" operator="equal">
      <formula>"N"</formula>
    </cfRule>
  </conditionalFormatting>
  <dataValidations count="2">
    <dataValidation type="list" operator="equal" showErrorMessage="1" sqref="E4:E139" xr:uid="{A116D0DD-7643-4A49-9C9C-8B7E55EE0EFF}">
      <formula1>"C,NC,NA,NT"</formula1>
      <formula2>0</formula2>
    </dataValidation>
    <dataValidation type="list" operator="equal" showErrorMessage="1" sqref="F4:F139" xr:uid="{1D0FBC5E-ED99-6D4E-B7AC-A7CB412551DF}">
      <formula1>"D,E,N"</formula1>
    </dataValidation>
  </dataValidations>
  <pageMargins left="0.39374999999999999" right="0.39374999999999999" top="0.53263888888888899" bottom="0.39374999999999999" header="0.39374999999999999" footer="0.39374999999999999"/>
  <pageSetup scale="74" pageOrder="overThenDown" orientation="portrait" horizontalDpi="300" verticalDpi="300" r:id="rId1"/>
  <headerFooter>
    <oddHeader>&amp;L&amp;10RGAA 3.0 - Relevé pour le site : wwww.site.fr&amp;R&amp;10&amp;P/&amp;N -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D23"/>
  <sheetViews>
    <sheetView zoomScaleNormal="100" workbookViewId="0">
      <selection activeCell="B11" sqref="B11"/>
    </sheetView>
  </sheetViews>
  <sheetFormatPr baseColWidth="10" defaultColWidth="7.42578125" defaultRowHeight="16" x14ac:dyDescent="0.2"/>
  <cols>
    <col min="1" max="1" width="5.5703125" style="13" customWidth="1"/>
    <col min="2" max="2" width="39.42578125" style="13" customWidth="1"/>
    <col min="3" max="3" width="68.85546875" style="13" customWidth="1"/>
    <col min="4" max="16384" width="7.42578125" style="13"/>
  </cols>
  <sheetData>
    <row r="1" spans="1:4" ht="15" customHeight="1" x14ac:dyDescent="0.2">
      <c r="A1" s="90" t="s">
        <v>297</v>
      </c>
      <c r="B1" s="90"/>
      <c r="C1" s="90"/>
      <c r="D1" s="44"/>
    </row>
    <row r="2" spans="1:4" ht="15" customHeight="1" x14ac:dyDescent="0.2">
      <c r="A2" s="91" t="s">
        <v>0</v>
      </c>
      <c r="B2" s="91"/>
      <c r="C2" s="91"/>
    </row>
    <row r="3" spans="1:4" ht="15" customHeight="1" x14ac:dyDescent="0.2">
      <c r="A3" s="101" t="s">
        <v>189</v>
      </c>
      <c r="B3" s="101"/>
      <c r="C3" s="101"/>
    </row>
    <row r="4" spans="1:4" ht="15" customHeight="1" x14ac:dyDescent="0.2">
      <c r="A4" s="101" t="s">
        <v>190</v>
      </c>
      <c r="B4" s="101"/>
      <c r="C4" s="101"/>
    </row>
    <row r="5" spans="1:4" ht="15" customHeight="1" x14ac:dyDescent="0.2">
      <c r="A5" s="101" t="s">
        <v>1</v>
      </c>
      <c r="B5" s="101"/>
      <c r="C5" s="101"/>
    </row>
    <row r="6" spans="1:4" x14ac:dyDescent="0.2">
      <c r="A6" s="38" t="s">
        <v>2</v>
      </c>
      <c r="B6" s="100" t="s">
        <v>293</v>
      </c>
      <c r="C6" s="100"/>
    </row>
    <row r="8" spans="1:4" x14ac:dyDescent="0.2">
      <c r="A8" s="45" t="s">
        <v>3</v>
      </c>
      <c r="B8" s="45" t="s">
        <v>4</v>
      </c>
      <c r="C8" s="45" t="s">
        <v>5</v>
      </c>
    </row>
    <row r="9" spans="1:4" ht="27.75" customHeight="1" x14ac:dyDescent="0.2">
      <c r="A9" s="14" t="s">
        <v>6</v>
      </c>
      <c r="B9" s="39" t="s">
        <v>7</v>
      </c>
      <c r="C9" s="40" t="s">
        <v>175</v>
      </c>
    </row>
    <row r="10" spans="1:4" ht="27.75" customHeight="1" x14ac:dyDescent="0.2">
      <c r="A10" s="14" t="s">
        <v>8</v>
      </c>
      <c r="B10" s="39" t="s">
        <v>176</v>
      </c>
      <c r="C10" s="40" t="s">
        <v>177</v>
      </c>
    </row>
    <row r="11" spans="1:4" ht="27.75" customHeight="1" x14ac:dyDescent="0.2">
      <c r="A11" s="14" t="s">
        <v>9</v>
      </c>
      <c r="B11" s="39" t="s">
        <v>10</v>
      </c>
      <c r="C11" s="40" t="s">
        <v>178</v>
      </c>
    </row>
    <row r="12" spans="1:4" ht="27.75" customHeight="1" x14ac:dyDescent="0.2">
      <c r="A12" s="14" t="s">
        <v>11</v>
      </c>
      <c r="B12" s="39" t="s">
        <v>12</v>
      </c>
      <c r="C12" s="40" t="s">
        <v>179</v>
      </c>
    </row>
    <row r="13" spans="1:4" ht="27.75" customHeight="1" x14ac:dyDescent="0.2">
      <c r="A13" s="14" t="s">
        <v>13</v>
      </c>
      <c r="B13" s="39" t="s">
        <v>180</v>
      </c>
      <c r="C13" s="41" t="s">
        <v>181</v>
      </c>
    </row>
    <row r="14" spans="1:4" ht="27.75" customHeight="1" x14ac:dyDescent="0.2">
      <c r="A14" s="14" t="s">
        <v>14</v>
      </c>
      <c r="B14" s="39" t="s">
        <v>182</v>
      </c>
      <c r="C14" s="41" t="s">
        <v>183</v>
      </c>
    </row>
    <row r="15" spans="1:4" ht="27.75" customHeight="1" x14ac:dyDescent="0.2">
      <c r="A15" s="14" t="s">
        <v>15</v>
      </c>
      <c r="B15" s="39" t="s">
        <v>16</v>
      </c>
      <c r="C15" s="41" t="s">
        <v>184</v>
      </c>
    </row>
    <row r="16" spans="1:4" ht="27.75" customHeight="1" x14ac:dyDescent="0.2">
      <c r="A16" s="14" t="s">
        <v>17</v>
      </c>
      <c r="B16" s="39" t="s">
        <v>185</v>
      </c>
      <c r="C16" s="42" t="s">
        <v>186</v>
      </c>
    </row>
    <row r="17" spans="1:3" ht="27.75" customHeight="1" x14ac:dyDescent="0.2">
      <c r="A17" s="14" t="s">
        <v>18</v>
      </c>
      <c r="B17" s="39" t="s">
        <v>187</v>
      </c>
      <c r="C17" s="42" t="s">
        <v>188</v>
      </c>
    </row>
    <row r="18" spans="1:3" ht="27.75" customHeight="1" x14ac:dyDescent="0.2">
      <c r="A18" s="14" t="s">
        <v>19</v>
      </c>
      <c r="B18" s="39" t="s">
        <v>187</v>
      </c>
      <c r="C18" s="42" t="s">
        <v>188</v>
      </c>
    </row>
    <row r="19" spans="1:3" ht="27.75" customHeight="1" x14ac:dyDescent="0.2">
      <c r="A19" s="14" t="s">
        <v>20</v>
      </c>
      <c r="B19" s="39" t="s">
        <v>187</v>
      </c>
      <c r="C19" s="42" t="s">
        <v>188</v>
      </c>
    </row>
    <row r="20" spans="1:3" ht="27.75" customHeight="1" x14ac:dyDescent="0.2">
      <c r="A20" s="14" t="s">
        <v>21</v>
      </c>
      <c r="B20" s="39" t="s">
        <v>187</v>
      </c>
      <c r="C20" s="42" t="s">
        <v>188</v>
      </c>
    </row>
    <row r="21" spans="1:3" ht="27.75" customHeight="1" x14ac:dyDescent="0.2">
      <c r="A21" s="14" t="s">
        <v>22</v>
      </c>
      <c r="B21" s="39" t="s">
        <v>187</v>
      </c>
      <c r="C21" s="42" t="s">
        <v>188</v>
      </c>
    </row>
    <row r="22" spans="1:3" ht="27.75" customHeight="1" x14ac:dyDescent="0.2">
      <c r="A22" s="14" t="s">
        <v>23</v>
      </c>
      <c r="B22" s="39" t="s">
        <v>187</v>
      </c>
      <c r="C22" s="42" t="s">
        <v>188</v>
      </c>
    </row>
    <row r="23" spans="1:3" ht="24.5" customHeight="1" x14ac:dyDescent="0.2">
      <c r="A23" s="14" t="s">
        <v>24</v>
      </c>
      <c r="B23" s="39" t="s">
        <v>187</v>
      </c>
      <c r="C23" s="42" t="s">
        <v>188</v>
      </c>
    </row>
  </sheetData>
  <mergeCells count="6">
    <mergeCell ref="B6:C6"/>
    <mergeCell ref="A1:C1"/>
    <mergeCell ref="A2:C2"/>
    <mergeCell ref="A3:C3"/>
    <mergeCell ref="A4:C4"/>
    <mergeCell ref="A5:C5"/>
  </mergeCells>
  <hyperlinks>
    <hyperlink ref="C18" r:id="rId1" display="https://cns.public.lu/fr/assure/demarches/adresse-sejour-temporaire0.html" xr:uid="{00000000-0004-0000-0100-000000000000}"/>
    <hyperlink ref="C20" r:id="rId2" display="https://cns.public.lu/fr/a-propos-cns/chiffres-cles/activites-CNS.html" xr:uid="{00000000-0004-0000-0100-000001000000}"/>
    <hyperlink ref="C23" r:id="rId3" display="https://cns.public.lu/fr/publications/rapport-annuel/rp-2019.html" xr:uid="{00000000-0004-0000-0100-000002000000}"/>
    <hyperlink ref="C11" r:id="rId4" display="https://cns.public.lu/fr/support/aspects-legaux.html" xr:uid="{00000000-0004-0000-0100-000003000000}"/>
    <hyperlink ref="C12" r:id="rId5" display="https://cns.public.lu/fr/support/accessibilite.html" xr:uid="{00000000-0004-0000-0100-000004000000}"/>
    <hyperlink ref="C14" r:id="rId6" display="https://cns.public.lu/fr/support/recherche.html?q=" xr:uid="{00000000-0004-0000-0100-000005000000}"/>
    <hyperlink ref="C15" r:id="rId7" display="https://cns.public.lu/fr/assure.html" xr:uid="{00000000-0004-0000-0100-000006000000}"/>
    <hyperlink ref="C16" r:id="rId8" display="https://cns.public.lu/fr/support/aide-faq-enligne.html" xr:uid="{00000000-0004-0000-0100-000007000000}"/>
    <hyperlink ref="C17" r:id="rId9" display="https://cns.public.lu/fr/assure/vie-professionnelle/arret-de-travail/maladie/declaration-incapacite-travail.html" xr:uid="{00000000-0004-0000-0100-000008000000}"/>
    <hyperlink ref="C19" r:id="rId10" display="https://cns.public.lu/fr/caisse-nationale-sante/recrutement.html" xr:uid="{00000000-0004-0000-0100-000009000000}"/>
    <hyperlink ref="C21" r:id="rId11" display="https://cns.public.lu/fr/a-propos-cns/chiffres-cles/finances.html" xr:uid="{00000000-0004-0000-0100-00000A000000}"/>
    <hyperlink ref="C22" r:id="rId12" display="https://cns.public.lu/fr/formulaires/sevrage-tabagique/forms-sevtabac-feuillea-premiereconsult.html" xr:uid="{00000000-0004-0000-0100-00000B000000}"/>
    <hyperlink ref="C10" r:id="rId13" display="https://cns.public.lu/fr/support/contact.html" xr:uid="{00000000-0004-0000-0100-00000C000000}"/>
    <hyperlink ref="C13" r:id="rId14" display="https://cns.public.lu/fr/support/plan.html" xr:uid="{00000000-0004-0000-0100-00000D000000}"/>
  </hyperlinks>
  <pageMargins left="0.39374999999999999" right="0.39374999999999999" top="0.53263888888888899" bottom="0.39374999999999999" header="0.39374999999999999" footer="0.39374999999999999"/>
  <pageSetup scale="74" pageOrder="overThenDown" orientation="portrait" horizontalDpi="300" verticalDpi="300" r:id="rId15"/>
  <headerFooter>
    <oddHeader>&amp;L&amp;10RGAA 3.0 - Relevé pour le site : wwww.site.fr&amp;R&amp;10&amp;P/&amp;N - &amp;A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9"/>
  <dimension ref="A1:AMJ139"/>
  <sheetViews>
    <sheetView zoomScaleNormal="100" zoomScalePageLayoutView="60" workbookViewId="0">
      <selection activeCell="E4" sqref="E4:E139"/>
    </sheetView>
  </sheetViews>
  <sheetFormatPr baseColWidth="10" defaultColWidth="9.5703125" defaultRowHeight="16" x14ac:dyDescent="0.2"/>
  <cols>
    <col min="1" max="1" width="4.140625" customWidth="1"/>
    <col min="2" max="2" width="4.5703125" bestFit="1" customWidth="1"/>
    <col min="3" max="3" width="5.5703125" style="11" customWidth="1"/>
    <col min="4" max="4" width="39.85546875" style="1" customWidth="1"/>
    <col min="5" max="5" width="3.85546875" style="1" customWidth="1"/>
    <col min="6" max="6" width="3.140625" style="1" customWidth="1"/>
    <col min="7" max="7" width="79.85546875" style="1" customWidth="1"/>
    <col min="8" max="8" width="22.85546875" style="1" customWidth="1"/>
    <col min="9" max="9" width="64.42578125" style="1" customWidth="1"/>
    <col min="10" max="65" width="9.5703125" style="1"/>
    <col min="1025" max="1025" width="7.42578125" customWidth="1"/>
  </cols>
  <sheetData>
    <row r="1" spans="1:1024" x14ac:dyDescent="0.2">
      <c r="A1" s="91" t="str">
        <f>Échantillon!A1</f>
        <v>RAWeb 1 – GRILLE D'ÉVALUATION</v>
      </c>
      <c r="B1" s="91"/>
      <c r="C1" s="91"/>
      <c r="D1" s="91"/>
      <c r="E1" s="91"/>
      <c r="F1" s="91"/>
      <c r="G1" s="91"/>
      <c r="H1" s="91"/>
    </row>
    <row r="2" spans="1:1024" x14ac:dyDescent="0.2">
      <c r="A2" s="116" t="str">
        <f>CONCATENATE(Échantillon!B22," : ",Échantillon!C22)</f>
        <v>Actualités : http://www.site.lu/actualites.html</v>
      </c>
      <c r="B2" s="116"/>
      <c r="C2" s="116"/>
      <c r="D2" s="116"/>
      <c r="E2" s="116"/>
      <c r="F2" s="116"/>
      <c r="G2" s="116"/>
      <c r="H2" s="116"/>
    </row>
    <row r="3" spans="1:1024" ht="120" x14ac:dyDescent="0.2">
      <c r="A3" s="48" t="s">
        <v>25</v>
      </c>
      <c r="B3" s="48" t="s">
        <v>310</v>
      </c>
      <c r="C3" s="48" t="s">
        <v>26</v>
      </c>
      <c r="D3" s="49" t="s">
        <v>27</v>
      </c>
      <c r="E3" s="48" t="s">
        <v>150</v>
      </c>
      <c r="F3" s="48" t="s">
        <v>373</v>
      </c>
      <c r="G3" s="49" t="s">
        <v>295</v>
      </c>
      <c r="H3" s="49" t="s">
        <v>161</v>
      </c>
    </row>
    <row r="4" spans="1:1024" ht="32" x14ac:dyDescent="0.2">
      <c r="A4" s="106" t="str">
        <f>Critères!$A$3</f>
        <v>IMAGES</v>
      </c>
      <c r="B4" s="28" t="str">
        <f>Critères!B3</f>
        <v>RGAA</v>
      </c>
      <c r="C4" s="28" t="str">
        <f>Critères!C3</f>
        <v>1.1</v>
      </c>
      <c r="D4" s="23" t="str">
        <f>Critères!D3</f>
        <v>Chaque image porteuse d’information a-t-elle une alternative textuelle ?</v>
      </c>
      <c r="E4" s="23" t="s">
        <v>155</v>
      </c>
      <c r="F4" s="29" t="s">
        <v>162</v>
      </c>
      <c r="G4" s="23"/>
      <c r="H4" s="23"/>
      <c r="I4"/>
    </row>
    <row r="5" spans="1:1024" ht="32" x14ac:dyDescent="0.2">
      <c r="A5" s="107"/>
      <c r="B5" s="28" t="str">
        <f>Critères!B4</f>
        <v>RGAA</v>
      </c>
      <c r="C5" s="28" t="str">
        <f>Critères!C4</f>
        <v>1.2</v>
      </c>
      <c r="D5" s="23" t="str">
        <f>Critères!D4</f>
        <v>Chaque image de décoration est-elle correctement ignorée par les technologies d’assistance ?</v>
      </c>
      <c r="E5" s="23" t="s">
        <v>155</v>
      </c>
      <c r="F5" s="29" t="s">
        <v>162</v>
      </c>
      <c r="G5" s="23"/>
      <c r="H5" s="23"/>
      <c r="AME5" s="12"/>
      <c r="AMF5" s="12"/>
      <c r="AMG5" s="12"/>
      <c r="AMH5" s="12"/>
      <c r="AMI5" s="12"/>
      <c r="AMJ5" s="12"/>
    </row>
    <row r="6" spans="1:1024" ht="48" x14ac:dyDescent="0.2">
      <c r="A6" s="107"/>
      <c r="B6" s="28" t="str">
        <f>Critères!B5</f>
        <v>RGAA</v>
      </c>
      <c r="C6" s="28" t="str">
        <f>Critères!C5</f>
        <v>1.3</v>
      </c>
      <c r="D6" s="23" t="str">
        <f>Critères!D5</f>
        <v>Pour chaque image porteuse d'information ayant une alternative textuelle, cette alternative est-elle pertinente (hors cas particuliers) ?</v>
      </c>
      <c r="E6" s="23" t="s">
        <v>155</v>
      </c>
      <c r="F6" s="29" t="s">
        <v>162</v>
      </c>
      <c r="G6" s="23"/>
      <c r="H6" s="23"/>
    </row>
    <row r="7" spans="1:1024" ht="64" x14ac:dyDescent="0.2">
      <c r="A7" s="107"/>
      <c r="B7" s="28" t="str">
        <f>Critères!B6</f>
        <v>RGAA</v>
      </c>
      <c r="C7" s="28" t="str">
        <f>Critères!C6</f>
        <v>1.4</v>
      </c>
      <c r="D7" s="23" t="str">
        <f>Critères!D6</f>
        <v>Pour chaque image utilisée comme CAPTCHA ou comme image-test, ayant une alternative textuelle, cette alternative permet-elle d’identifier la nature et la fonction de l’image ?</v>
      </c>
      <c r="E7" s="23" t="s">
        <v>155</v>
      </c>
      <c r="F7" s="29" t="s">
        <v>162</v>
      </c>
      <c r="G7" s="23"/>
      <c r="H7" s="23"/>
    </row>
    <row r="8" spans="1:1024" ht="48" x14ac:dyDescent="0.2">
      <c r="A8" s="107"/>
      <c r="B8" s="28" t="str">
        <f>Critères!B7</f>
        <v>RGAA</v>
      </c>
      <c r="C8" s="28" t="str">
        <f>Critères!C7</f>
        <v>1.5</v>
      </c>
      <c r="D8" s="23" t="str">
        <f>Critères!D7</f>
        <v>Pour chaque image utilisée comme CAPTCHA, une solution d’accès alternatif au contenu ou à la fonction du CAPTCHA est-elle présente ?</v>
      </c>
      <c r="E8" s="23" t="s">
        <v>155</v>
      </c>
      <c r="F8" s="29" t="s">
        <v>162</v>
      </c>
      <c r="G8" s="43"/>
      <c r="H8" s="23"/>
    </row>
    <row r="9" spans="1:1024" ht="32" x14ac:dyDescent="0.2">
      <c r="A9" s="107"/>
      <c r="B9" s="28" t="str">
        <f>Critères!B8</f>
        <v>RGAA</v>
      </c>
      <c r="C9" s="28" t="str">
        <f>Critères!C8</f>
        <v>1.6</v>
      </c>
      <c r="D9" s="23" t="str">
        <f>Critères!D8</f>
        <v>Chaque image porteuse d’information a-t-elle, si nécessaire, une description détaillée ?</v>
      </c>
      <c r="E9" s="23" t="s">
        <v>155</v>
      </c>
      <c r="F9" s="29" t="s">
        <v>162</v>
      </c>
      <c r="G9" s="23"/>
      <c r="H9" s="23"/>
    </row>
    <row r="10" spans="1:1024" ht="32" x14ac:dyDescent="0.2">
      <c r="A10" s="107"/>
      <c r="B10" s="28" t="str">
        <f>Critères!B9</f>
        <v>RGAA</v>
      </c>
      <c r="C10" s="28" t="str">
        <f>Critères!C9</f>
        <v>1.7</v>
      </c>
      <c r="D10" s="23" t="str">
        <f>Critères!D9</f>
        <v>Pour chaque image porteuse d’information ayant une description détaillée, cette description est-elle pertinente ?</v>
      </c>
      <c r="E10" s="23" t="s">
        <v>155</v>
      </c>
      <c r="F10" s="29" t="s">
        <v>162</v>
      </c>
      <c r="G10" s="23"/>
      <c r="H10" s="23"/>
    </row>
    <row r="11" spans="1:1024" ht="64" x14ac:dyDescent="0.2">
      <c r="A11" s="107"/>
      <c r="B11" s="28" t="str">
        <f>Critères!B10</f>
        <v>RGAA</v>
      </c>
      <c r="C11" s="28" t="str">
        <f>Critères!C10</f>
        <v>1.8</v>
      </c>
      <c r="D11" s="23" t="str">
        <f>Critères!D10</f>
        <v>Chaque image texte porteuse d’information, en l’absence d’un mécanisme de remplacement, doit si possible être remplacée par du texte stylé. Cette règle est-elle respectée (hors cas particuliers) ?</v>
      </c>
      <c r="E11" s="23" t="s">
        <v>155</v>
      </c>
      <c r="F11" s="29" t="s">
        <v>162</v>
      </c>
      <c r="G11" s="23"/>
      <c r="H11" s="23"/>
    </row>
    <row r="12" spans="1:1024" ht="32" x14ac:dyDescent="0.2">
      <c r="A12" s="108"/>
      <c r="B12" s="28" t="str">
        <f>Critères!B11</f>
        <v>RGAA</v>
      </c>
      <c r="C12" s="28" t="str">
        <f>Critères!C11</f>
        <v>1.9</v>
      </c>
      <c r="D12" s="23" t="str">
        <f>Critères!D11</f>
        <v>Chaque légende d’image est-elle, si nécessaire, correctement reliée à l’image correspondante ?</v>
      </c>
      <c r="E12" s="23" t="s">
        <v>155</v>
      </c>
      <c r="F12" s="29" t="s">
        <v>162</v>
      </c>
      <c r="G12" s="23"/>
      <c r="H12" s="23"/>
    </row>
    <row r="13" spans="1:1024" ht="17" x14ac:dyDescent="0.2">
      <c r="A13" s="106" t="str">
        <f>Critères!$A$12</f>
        <v>CADRES</v>
      </c>
      <c r="B13" s="28" t="str">
        <f>Critères!B12</f>
        <v>RGAA</v>
      </c>
      <c r="C13" s="28" t="str">
        <f>Critères!C12</f>
        <v>2.1</v>
      </c>
      <c r="D13" s="23" t="str">
        <f>Critères!D12</f>
        <v>Chaque cadre a-t-il un titre de cadre ?</v>
      </c>
      <c r="E13" s="23" t="s">
        <v>155</v>
      </c>
      <c r="F13" s="29" t="s">
        <v>162</v>
      </c>
      <c r="G13" s="30"/>
      <c r="H13" s="23"/>
    </row>
    <row r="14" spans="1:1024" ht="32" x14ac:dyDescent="0.2">
      <c r="A14" s="108"/>
      <c r="B14" s="28" t="str">
        <f>Critères!B13</f>
        <v>RGAA</v>
      </c>
      <c r="C14" s="28" t="str">
        <f>Critères!C13</f>
        <v>2.2</v>
      </c>
      <c r="D14" s="23" t="str">
        <f>Critères!D13</f>
        <v>Pour chaque cadre ayant un titre de cadre, ce titre de cadre est-il pertinent ?</v>
      </c>
      <c r="E14" s="23" t="s">
        <v>155</v>
      </c>
      <c r="F14" s="29" t="s">
        <v>162</v>
      </c>
      <c r="G14" s="23"/>
      <c r="H14" s="23"/>
    </row>
    <row r="15" spans="1:1024" ht="48" x14ac:dyDescent="0.2">
      <c r="A15" s="106" t="str">
        <f>Critères!$A$14</f>
        <v>COULEURS</v>
      </c>
      <c r="B15" s="28" t="str">
        <f>Critères!B14</f>
        <v>RGAA</v>
      </c>
      <c r="C15" s="28" t="str">
        <f>Critères!C14</f>
        <v>3.1</v>
      </c>
      <c r="D15" s="23" t="str">
        <f>Critères!D14</f>
        <v>Dans chaque page web, l’information ne doit pas être donnée uniquement par la couleur. Cette règle est-elle respectée ?</v>
      </c>
      <c r="E15" s="23" t="s">
        <v>155</v>
      </c>
      <c r="F15" s="29" t="s">
        <v>162</v>
      </c>
      <c r="G15" s="23"/>
      <c r="H15" s="23"/>
    </row>
    <row r="16" spans="1:1024" ht="48" x14ac:dyDescent="0.2">
      <c r="A16" s="107"/>
      <c r="B16" s="28" t="str">
        <f>Critères!B15</f>
        <v>RGAA</v>
      </c>
      <c r="C16" s="28" t="str">
        <f>Critères!C15</f>
        <v>3.2</v>
      </c>
      <c r="D16" s="23" t="str">
        <f>Critères!D15</f>
        <v>Dans chaque page web, le contraste entre la couleur du texte et la couleur de son arrière-plan est-il suffisamment élevé (hors cas particuliers) ?</v>
      </c>
      <c r="E16" s="23" t="s">
        <v>155</v>
      </c>
      <c r="F16" s="29" t="s">
        <v>162</v>
      </c>
      <c r="G16" s="23"/>
      <c r="H16" s="23"/>
    </row>
    <row r="17" spans="1:8" ht="64" x14ac:dyDescent="0.2">
      <c r="A17" s="108"/>
      <c r="B17" s="28" t="str">
        <f>Critères!B16</f>
        <v>RGAA</v>
      </c>
      <c r="C17" s="28" t="str">
        <f>Critères!C16</f>
        <v>3.3</v>
      </c>
      <c r="D17" s="23" t="str">
        <f>Critères!D16</f>
        <v>Dans chaque page web, les couleurs utilisées dans les composants d’interface ou les éléments graphiques porteurs d’informations sont-elles suffisamment contrastées (hors cas particuliers) ?</v>
      </c>
      <c r="E17" s="23" t="s">
        <v>155</v>
      </c>
      <c r="F17" s="29" t="s">
        <v>162</v>
      </c>
      <c r="G17" s="23"/>
      <c r="H17" s="23"/>
    </row>
    <row r="18" spans="1:8" ht="48" x14ac:dyDescent="0.2">
      <c r="A18" s="106" t="str">
        <f>Critères!$A$17</f>
        <v>MULTIMÉDIA</v>
      </c>
      <c r="B18" s="28" t="str">
        <f>Critères!B17</f>
        <v>RGAA</v>
      </c>
      <c r="C18" s="28" t="str">
        <f>Critères!C17</f>
        <v>4.1</v>
      </c>
      <c r="D18" s="23" t="str">
        <f>Critères!D17</f>
        <v>Chaque média temporel pré-enregistré a-t-il, si nécessaire, une transcription textuelle ou une audiodescription (hors cas particuliers) ?</v>
      </c>
      <c r="E18" s="23" t="s">
        <v>155</v>
      </c>
      <c r="F18" s="29" t="s">
        <v>162</v>
      </c>
      <c r="G18" s="23"/>
      <c r="H18" s="23"/>
    </row>
    <row r="19" spans="1:8" ht="64" x14ac:dyDescent="0.2">
      <c r="A19" s="107"/>
      <c r="B19" s="28" t="str">
        <f>Critères!B18</f>
        <v>RGAA</v>
      </c>
      <c r="C19" s="28" t="str">
        <f>Critères!C18</f>
        <v>4.2</v>
      </c>
      <c r="D19" s="23" t="str">
        <f>Critères!D18</f>
        <v>Pour chaque média temporel pré-enregistré ayant une transcription textuelle ou une audiodescription synchronisée, celles-ci sont-elles pertinentes (hors cas particuliers) ?</v>
      </c>
      <c r="E19" s="23" t="s">
        <v>155</v>
      </c>
      <c r="F19" s="29" t="s">
        <v>162</v>
      </c>
      <c r="G19" s="23"/>
      <c r="H19" s="23"/>
    </row>
    <row r="20" spans="1:8" ht="48" x14ac:dyDescent="0.2">
      <c r="A20" s="107"/>
      <c r="B20" s="28" t="str">
        <f>Critères!B19</f>
        <v>RGAA</v>
      </c>
      <c r="C20" s="28" t="str">
        <f>Critères!C19</f>
        <v>4.3</v>
      </c>
      <c r="D20" s="23" t="str">
        <f>Critères!D19</f>
        <v>Chaque média temporel synchronisé pré-enregistré a-t-il, si nécessaire, des sous-titres synchronisés (hors cas particuliers) ?</v>
      </c>
      <c r="E20" s="23" t="s">
        <v>155</v>
      </c>
      <c r="F20" s="29" t="s">
        <v>162</v>
      </c>
      <c r="G20" s="23"/>
      <c r="H20" s="23"/>
    </row>
    <row r="21" spans="1:8" ht="48" x14ac:dyDescent="0.2">
      <c r="A21" s="107"/>
      <c r="B21" s="28" t="str">
        <f>Critères!B20</f>
        <v>RGAA</v>
      </c>
      <c r="C21" s="28" t="str">
        <f>Critères!C20</f>
        <v>4.4</v>
      </c>
      <c r="D21" s="23" t="str">
        <f>Critères!D20</f>
        <v>Pour chaque média temporel synchronisé pré-enregistré ayant des sous-titres synchronisés, ces sous-titres sont-ils pertinents ?</v>
      </c>
      <c r="E21" s="23" t="s">
        <v>155</v>
      </c>
      <c r="F21" s="29" t="s">
        <v>162</v>
      </c>
      <c r="G21" s="23"/>
      <c r="H21" s="23"/>
    </row>
    <row r="22" spans="1:8" ht="32" x14ac:dyDescent="0.2">
      <c r="A22" s="107"/>
      <c r="B22" s="28" t="str">
        <f>Critères!B21</f>
        <v>RGAA</v>
      </c>
      <c r="C22" s="28" t="str">
        <f>Critères!C21</f>
        <v>4.5</v>
      </c>
      <c r="D22" s="23" t="str">
        <f>Critères!D21</f>
        <v>Chaque média temporel pré-enregistré a-t-il, si nécessaire, une audiodescription synchronisée (hors cas particuliers) ?</v>
      </c>
      <c r="E22" s="23" t="s">
        <v>155</v>
      </c>
      <c r="F22" s="29" t="s">
        <v>162</v>
      </c>
      <c r="G22" s="23"/>
      <c r="H22" s="23"/>
    </row>
    <row r="23" spans="1:8" ht="32" x14ac:dyDescent="0.2">
      <c r="A23" s="107"/>
      <c r="B23" s="28" t="str">
        <f>Critères!B22</f>
        <v>RGAA</v>
      </c>
      <c r="C23" s="28" t="str">
        <f>Critères!C22</f>
        <v>4.6</v>
      </c>
      <c r="D23" s="23" t="str">
        <f>Critères!D22</f>
        <v>Pour chaque média temporel pré-enregistré ayant une audiodescription synchronisée, celle-ci est-elle pertinente ?</v>
      </c>
      <c r="E23" s="23" t="s">
        <v>155</v>
      </c>
      <c r="F23" s="29" t="s">
        <v>162</v>
      </c>
      <c r="G23" s="23"/>
      <c r="H23" s="23"/>
    </row>
    <row r="24" spans="1:8" ht="32" x14ac:dyDescent="0.2">
      <c r="A24" s="107"/>
      <c r="B24" s="28" t="str">
        <f>Critères!B23</f>
        <v>RGAA</v>
      </c>
      <c r="C24" s="28" t="str">
        <f>Critères!C23</f>
        <v>4.7</v>
      </c>
      <c r="D24" s="23" t="str">
        <f>Critères!D23</f>
        <v>Chaque média temporel est-il clairement identifiable (hors cas particuliers) ?</v>
      </c>
      <c r="E24" s="23" t="s">
        <v>155</v>
      </c>
      <c r="F24" s="29" t="s">
        <v>162</v>
      </c>
      <c r="G24" s="23"/>
      <c r="H24" s="23"/>
    </row>
    <row r="25" spans="1:8" ht="32" x14ac:dyDescent="0.2">
      <c r="A25" s="107"/>
      <c r="B25" s="28" t="str">
        <f>Critères!B24</f>
        <v>RGAA</v>
      </c>
      <c r="C25" s="28" t="str">
        <f>Critères!C24</f>
        <v>4.8</v>
      </c>
      <c r="D25" s="23" t="str">
        <f>Critères!D24</f>
        <v>Chaque média non temporel a-t-il, si nécessaire, une alternative (hors cas particuliers) ?</v>
      </c>
      <c r="E25" s="23" t="s">
        <v>155</v>
      </c>
      <c r="F25" s="29" t="s">
        <v>162</v>
      </c>
      <c r="G25" s="23"/>
      <c r="H25" s="23"/>
    </row>
    <row r="26" spans="1:8" ht="32" x14ac:dyDescent="0.2">
      <c r="A26" s="107"/>
      <c r="B26" s="28" t="str">
        <f>Critères!B25</f>
        <v>RGAA</v>
      </c>
      <c r="C26" s="28" t="str">
        <f>Critères!C25</f>
        <v>4.9</v>
      </c>
      <c r="D26" s="23" t="str">
        <f>Critères!D25</f>
        <v>Pour chaque média non temporel ayant une alternative, cette alternative est-elle pertinente ?</v>
      </c>
      <c r="E26" s="23" t="s">
        <v>155</v>
      </c>
      <c r="F26" s="29" t="s">
        <v>162</v>
      </c>
      <c r="G26" s="23"/>
      <c r="H26" s="23"/>
    </row>
    <row r="27" spans="1:8" ht="32" x14ac:dyDescent="0.2">
      <c r="A27" s="107"/>
      <c r="B27" s="28" t="str">
        <f>Critères!B26</f>
        <v>RGAA</v>
      </c>
      <c r="C27" s="28" t="str">
        <f>Critères!C26</f>
        <v>4.10</v>
      </c>
      <c r="D27" s="23" t="str">
        <f>Critères!D26</f>
        <v>Chaque son déclenché automatiquement est-il contrôlable par l’utilisateur ?</v>
      </c>
      <c r="E27" s="23" t="s">
        <v>155</v>
      </c>
      <c r="F27" s="29" t="s">
        <v>162</v>
      </c>
      <c r="G27" s="23"/>
      <c r="H27" s="23"/>
    </row>
    <row r="28" spans="1:8" ht="48" x14ac:dyDescent="0.2">
      <c r="A28" s="107"/>
      <c r="B28" s="28" t="str">
        <f>Critères!B27</f>
        <v>RGAA</v>
      </c>
      <c r="C28" s="28" t="str">
        <f>Critères!C27</f>
        <v>4.11</v>
      </c>
      <c r="D28" s="23" t="str">
        <f>Critères!D27</f>
        <v>La consultation de chaque média temporel est-elle, si nécessaire, contrôlable par le clavier et tout dispositif de pointage ?</v>
      </c>
      <c r="E28" s="23" t="s">
        <v>155</v>
      </c>
      <c r="F28" s="29" t="s">
        <v>162</v>
      </c>
      <c r="G28" s="23"/>
      <c r="H28" s="23"/>
    </row>
    <row r="29" spans="1:8" ht="32" x14ac:dyDescent="0.2">
      <c r="A29" s="107"/>
      <c r="B29" s="28" t="str">
        <f>Critères!B28</f>
        <v>RGAA</v>
      </c>
      <c r="C29" s="28" t="str">
        <f>Critères!C28</f>
        <v>4.12</v>
      </c>
      <c r="D29" s="23" t="str">
        <f>Critères!D28</f>
        <v>La consultation de chaque média non temporel est-elle contrôlable par le clavier et tout dispositif de pointage ?</v>
      </c>
      <c r="E29" s="23" t="s">
        <v>155</v>
      </c>
      <c r="F29" s="29" t="s">
        <v>162</v>
      </c>
      <c r="G29" s="23"/>
      <c r="H29" s="23"/>
    </row>
    <row r="30" spans="1:8" ht="32" x14ac:dyDescent="0.2">
      <c r="A30" s="107"/>
      <c r="B30" s="28" t="str">
        <f>Critères!B29</f>
        <v>RGAA</v>
      </c>
      <c r="C30" s="28" t="str">
        <f>Critères!C29</f>
        <v>4.13</v>
      </c>
      <c r="D30" s="23" t="str">
        <f>Critères!D29</f>
        <v>Chaque média temporel et non temporel est-il compatible avec les technologies d’assistance (hors cas particuliers) ?</v>
      </c>
      <c r="E30" s="23" t="s">
        <v>155</v>
      </c>
      <c r="F30" s="29" t="s">
        <v>162</v>
      </c>
      <c r="G30" s="23"/>
      <c r="H30" s="23"/>
    </row>
    <row r="31" spans="1:8" ht="80" x14ac:dyDescent="0.2">
      <c r="A31" s="107"/>
      <c r="B31" s="28" t="str">
        <f>Critères!B30</f>
        <v>-</v>
      </c>
      <c r="C31" s="28" t="str">
        <f>Critères!C30</f>
        <v>4.14</v>
      </c>
      <c r="D31" s="23" t="str">
        <f>Critères!D30</f>
        <v xml:space="preserve">Pour chaque média temporel qui dispose d’une piste de sous-titres synchronisés ou d’une audiodescription , les fonctionnalités de contrôle de ces alternatives sont-elles présentées au même niveau que les fonctionnalités principales  ? </v>
      </c>
      <c r="E31" s="23" t="s">
        <v>155</v>
      </c>
      <c r="F31" s="29" t="s">
        <v>162</v>
      </c>
      <c r="G31" s="23"/>
      <c r="H31" s="23"/>
    </row>
    <row r="32" spans="1:8" ht="64" x14ac:dyDescent="0.2">
      <c r="A32" s="107"/>
      <c r="B32" s="28" t="str">
        <f>Critères!B31</f>
        <v>-</v>
      </c>
      <c r="C32" s="28" t="str">
        <f>Critères!C31</f>
        <v>4.15</v>
      </c>
      <c r="D32" s="23" t="str">
        <f>Critères!D31</f>
        <v>Pour chaque fonctionnalité qui transmet, convertit ou enregistre un média temporel synchronisé pré-enregistré qui possède une piste de sous-titres, à l’issue du processus, les sous-titres sont-ils correctement conservés ?</v>
      </c>
      <c r="E32" s="23" t="s">
        <v>155</v>
      </c>
      <c r="F32" s="29" t="s">
        <v>162</v>
      </c>
      <c r="G32" s="23"/>
      <c r="H32" s="23"/>
    </row>
    <row r="33" spans="1:9" ht="64" x14ac:dyDescent="0.2">
      <c r="A33" s="107"/>
      <c r="B33" s="28" t="str">
        <f>Critères!B32</f>
        <v>-</v>
      </c>
      <c r="C33" s="28" t="str">
        <f>Critères!C32</f>
        <v>4.16</v>
      </c>
      <c r="D33" s="23" t="str">
        <f>Critères!D32</f>
        <v>Pour chaque fonctionnalité qui transmet, convertit ou enregistre un média temporel pré-enregistré avec une audiodescription synchronisée, à l’issue du processus, l’audiodescription est-elle correctement conservée ?</v>
      </c>
      <c r="E33" s="23" t="s">
        <v>155</v>
      </c>
      <c r="F33" s="29" t="s">
        <v>162</v>
      </c>
      <c r="G33" s="23"/>
      <c r="H33" s="23"/>
    </row>
    <row r="34" spans="1:9" ht="48" x14ac:dyDescent="0.2">
      <c r="A34" s="107"/>
      <c r="B34" s="28" t="str">
        <f>Critères!B33</f>
        <v>-</v>
      </c>
      <c r="C34" s="28" t="str">
        <f>Critères!C33</f>
        <v>4.17</v>
      </c>
      <c r="D34" s="23" t="str">
        <f>Critères!D33</f>
        <v>Pour chaque média temporel pré-enregistré, la présentation des sous-titres est-elle contrôlable par l’utilisateur (hors cas particuliers) ?</v>
      </c>
      <c r="E34" s="23" t="s">
        <v>155</v>
      </c>
      <c r="F34" s="29" t="s">
        <v>162</v>
      </c>
      <c r="G34" s="23"/>
      <c r="H34" s="23"/>
    </row>
    <row r="35" spans="1:9" ht="48" x14ac:dyDescent="0.2">
      <c r="A35" s="108"/>
      <c r="B35" s="28" t="str">
        <f>Critères!B34</f>
        <v>-</v>
      </c>
      <c r="C35" s="28" t="str">
        <f>Critères!C34</f>
        <v>4.18</v>
      </c>
      <c r="D35" s="23" t="str">
        <f>Critères!D34</f>
        <v>Pour chaque média temporel synchronisé pré-enregistré qui possède des sous-titres de traduction synchronisés, ceux-ci peuvent-ils être vocalisés (hors cas particuliers) ?</v>
      </c>
      <c r="E35" s="23" t="s">
        <v>155</v>
      </c>
      <c r="F35" s="29" t="s">
        <v>162</v>
      </c>
      <c r="G35" s="23"/>
      <c r="H35" s="23"/>
    </row>
    <row r="36" spans="1:9" ht="17" x14ac:dyDescent="0.2">
      <c r="A36" s="106" t="str">
        <f>Critères!$A$35</f>
        <v>TABLEAUX</v>
      </c>
      <c r="B36" s="28" t="str">
        <f>Critères!B35</f>
        <v>RGAA</v>
      </c>
      <c r="C36" s="28" t="str">
        <f>Critères!C35</f>
        <v>5.1</v>
      </c>
      <c r="D36" s="23" t="str">
        <f>Critères!D35</f>
        <v>Chaque tableau de données complexe a-t-il un résumé ?</v>
      </c>
      <c r="E36" s="23" t="s">
        <v>155</v>
      </c>
      <c r="F36" s="29" t="s">
        <v>162</v>
      </c>
      <c r="G36" s="23"/>
      <c r="H36" s="23"/>
    </row>
    <row r="37" spans="1:9" ht="32" x14ac:dyDescent="0.2">
      <c r="A37" s="107"/>
      <c r="B37" s="28" t="str">
        <f>Critères!B36</f>
        <v>RGAA</v>
      </c>
      <c r="C37" s="28" t="str">
        <f>Critères!C36</f>
        <v>5.2</v>
      </c>
      <c r="D37" s="23" t="str">
        <f>Critères!D36</f>
        <v>Pour chaque tableau de données complexe ayant un résumé, celui-ci est-il pertinent ?</v>
      </c>
      <c r="E37" s="23" t="s">
        <v>155</v>
      </c>
      <c r="F37" s="29" t="s">
        <v>162</v>
      </c>
      <c r="G37" s="23"/>
      <c r="H37" s="23"/>
    </row>
    <row r="38" spans="1:9" ht="32" x14ac:dyDescent="0.2">
      <c r="A38" s="107"/>
      <c r="B38" s="28" t="str">
        <f>Critères!B37</f>
        <v>RGAA</v>
      </c>
      <c r="C38" s="28" t="str">
        <f>Critères!C37</f>
        <v>5.3</v>
      </c>
      <c r="D38" s="23" t="str">
        <f>Critères!D37</f>
        <v>Pour chaque tableau de mise en forme, le contenu linéarisé reste-t-il compréhensible ?</v>
      </c>
      <c r="E38" s="23" t="s">
        <v>155</v>
      </c>
      <c r="F38" s="29" t="s">
        <v>162</v>
      </c>
      <c r="G38" s="23"/>
      <c r="H38" s="23"/>
    </row>
    <row r="39" spans="1:9" ht="32" x14ac:dyDescent="0.2">
      <c r="A39" s="107"/>
      <c r="B39" s="28" t="str">
        <f>Critères!B38</f>
        <v>RGAA</v>
      </c>
      <c r="C39" s="28" t="str">
        <f>Critères!C38</f>
        <v>5.4</v>
      </c>
      <c r="D39" s="23" t="str">
        <f>Critères!D38</f>
        <v>Pour chaque tableau de données ayant un titre, le titre est-il correctement associé au tableau de données ?</v>
      </c>
      <c r="E39" s="23" t="s">
        <v>155</v>
      </c>
      <c r="F39" s="29" t="s">
        <v>162</v>
      </c>
      <c r="G39" s="23"/>
      <c r="H39" s="23"/>
    </row>
    <row r="40" spans="1:9" ht="32" x14ac:dyDescent="0.2">
      <c r="A40" s="107"/>
      <c r="B40" s="28" t="str">
        <f>Critères!B39</f>
        <v>RGAA</v>
      </c>
      <c r="C40" s="28" t="str">
        <f>Critères!C39</f>
        <v>5.5</v>
      </c>
      <c r="D40" s="23" t="str">
        <f>Critères!D39</f>
        <v>Pour chaque tableau de données ayant un titre, celui-ci est-il pertinent ?</v>
      </c>
      <c r="E40" s="23" t="s">
        <v>155</v>
      </c>
      <c r="F40" s="29" t="s">
        <v>162</v>
      </c>
      <c r="G40" s="31"/>
      <c r="H40" s="23"/>
    </row>
    <row r="41" spans="1:9" ht="48" x14ac:dyDescent="0.2">
      <c r="A41" s="107"/>
      <c r="B41" s="28" t="str">
        <f>Critères!B40</f>
        <v>RGAA</v>
      </c>
      <c r="C41" s="28" t="str">
        <f>Critères!C40</f>
        <v>5.6</v>
      </c>
      <c r="D41" s="23" t="str">
        <f>Critères!D40</f>
        <v>Pour chaque tableau de données, chaque en-tête de colonnes et chaque en-tête de lignes sont-ils correctement déclarés ?</v>
      </c>
      <c r="E41" s="23" t="s">
        <v>155</v>
      </c>
      <c r="F41" s="29" t="s">
        <v>162</v>
      </c>
      <c r="G41" s="23"/>
      <c r="H41" s="23"/>
    </row>
    <row r="42" spans="1:9" ht="48" x14ac:dyDescent="0.2">
      <c r="A42" s="107"/>
      <c r="B42" s="28" t="str">
        <f>Critères!B41</f>
        <v>RGAA</v>
      </c>
      <c r="C42" s="28" t="str">
        <f>Critères!C41</f>
        <v>5.7</v>
      </c>
      <c r="D42" s="23" t="str">
        <f>Critères!D41</f>
        <v>Pour chaque tableau de données, la technique appropriée permettant d’associer chaque cellule avec ses en-têtes est-elle utilisée (hors cas particuliers) ?</v>
      </c>
      <c r="E42" s="23" t="s">
        <v>155</v>
      </c>
      <c r="F42" s="29" t="s">
        <v>162</v>
      </c>
      <c r="G42" s="23"/>
      <c r="H42" s="23"/>
    </row>
    <row r="43" spans="1:9" ht="48" x14ac:dyDescent="0.2">
      <c r="A43" s="108"/>
      <c r="B43" s="28" t="str">
        <f>Critères!B42</f>
        <v>RGAA</v>
      </c>
      <c r="C43" s="28" t="str">
        <f>Critères!C42</f>
        <v>5.8</v>
      </c>
      <c r="D43" s="23" t="str">
        <f>Critères!D42</f>
        <v>Chaque tableau de mise en forme ne doit pas utiliser d’éléments propres aux tableaux de données. Cette règle est-elle respectée ?</v>
      </c>
      <c r="E43" s="23" t="s">
        <v>155</v>
      </c>
      <c r="F43" s="29" t="s">
        <v>162</v>
      </c>
      <c r="G43" s="23"/>
      <c r="H43" s="23"/>
    </row>
    <row r="44" spans="1:9" ht="17" x14ac:dyDescent="0.2">
      <c r="A44" s="106" t="str">
        <f>Critères!$A$43</f>
        <v>LIENS</v>
      </c>
      <c r="B44" s="28" t="str">
        <f>Critères!B43</f>
        <v>RGAA</v>
      </c>
      <c r="C44" s="28" t="str">
        <f>Critères!C43</f>
        <v>6.1</v>
      </c>
      <c r="D44" s="23" t="str">
        <f>Critères!D43</f>
        <v>Chaque lien est-il explicite (hors cas particuliers) ?</v>
      </c>
      <c r="E44" s="23" t="s">
        <v>155</v>
      </c>
      <c r="F44" s="29" t="s">
        <v>162</v>
      </c>
      <c r="G44" s="23"/>
      <c r="H44" s="23"/>
    </row>
    <row r="45" spans="1:9" ht="17" x14ac:dyDescent="0.2">
      <c r="A45" s="108"/>
      <c r="B45" s="28" t="str">
        <f>Critères!B44</f>
        <v>RGAA</v>
      </c>
      <c r="C45" s="28" t="str">
        <f>Critères!C44</f>
        <v>6.2</v>
      </c>
      <c r="D45" s="23" t="str">
        <f>Critères!D44</f>
        <v>Dans chaque page web, chaque lien a-t-il un intitulé ?</v>
      </c>
      <c r="E45" s="23" t="s">
        <v>155</v>
      </c>
      <c r="F45" s="29" t="s">
        <v>162</v>
      </c>
      <c r="G45" s="23"/>
      <c r="H45" s="23"/>
    </row>
    <row r="46" spans="1:9" ht="32" x14ac:dyDescent="0.2">
      <c r="A46" s="106" t="str">
        <f>Critères!$A$45</f>
        <v>SCRIPTS</v>
      </c>
      <c r="B46" s="28" t="str">
        <f>Critères!B45</f>
        <v>RGAA</v>
      </c>
      <c r="C46" s="28" t="str">
        <f>Critères!C45</f>
        <v>7.1</v>
      </c>
      <c r="D46" s="23" t="str">
        <f>Critères!D45</f>
        <v>Chaque script est-il, si nécessaire, compatible avec les technologies d’assistance ?</v>
      </c>
      <c r="E46" s="23" t="s">
        <v>155</v>
      </c>
      <c r="F46" s="29" t="s">
        <v>162</v>
      </c>
      <c r="G46" s="23"/>
      <c r="H46" s="23"/>
    </row>
    <row r="47" spans="1:9" ht="32" x14ac:dyDescent="0.2">
      <c r="A47" s="107"/>
      <c r="B47" s="28" t="str">
        <f>Critères!B46</f>
        <v>RGAA</v>
      </c>
      <c r="C47" s="28" t="str">
        <f>Critères!C46</f>
        <v>7.2</v>
      </c>
      <c r="D47" s="23" t="str">
        <f>Critères!D46</f>
        <v>Pour chaque script ayant une alternative, cette alternative est-elle pertinente ?</v>
      </c>
      <c r="E47" s="23" t="s">
        <v>155</v>
      </c>
      <c r="F47" s="29" t="s">
        <v>162</v>
      </c>
      <c r="G47" s="23"/>
      <c r="H47" s="23"/>
      <c r="I47" s="37"/>
    </row>
    <row r="48" spans="1:9" ht="32" x14ac:dyDescent="0.2">
      <c r="A48" s="107"/>
      <c r="B48" s="28" t="str">
        <f>Critères!B47</f>
        <v>RGAA</v>
      </c>
      <c r="C48" s="28" t="str">
        <f>Critères!C47</f>
        <v>7.3</v>
      </c>
      <c r="D48" s="23" t="str">
        <f>Critères!D47</f>
        <v>Chaque script est-il contrôlable par le clavier et par tout dispositif de pointage (hors cas particuliers) ?</v>
      </c>
      <c r="E48" s="23" t="s">
        <v>155</v>
      </c>
      <c r="F48" s="29" t="s">
        <v>162</v>
      </c>
      <c r="G48" s="23"/>
      <c r="H48" s="23"/>
    </row>
    <row r="49" spans="1:8" ht="32" x14ac:dyDescent="0.2">
      <c r="A49" s="107"/>
      <c r="B49" s="28" t="str">
        <f>Critères!B48</f>
        <v>RGAA</v>
      </c>
      <c r="C49" s="28" t="str">
        <f>Critères!C48</f>
        <v>7.4</v>
      </c>
      <c r="D49" s="23" t="str">
        <f>Critères!D48</f>
        <v>Pour chaque script qui initie un changement de contexte, l’utilisateur est-il averti ou en a-t-il le contrôle ?</v>
      </c>
      <c r="E49" s="23" t="s">
        <v>155</v>
      </c>
      <c r="F49" s="29" t="s">
        <v>162</v>
      </c>
      <c r="G49" s="23"/>
      <c r="H49" s="23"/>
    </row>
    <row r="50" spans="1:8" ht="32" x14ac:dyDescent="0.2">
      <c r="A50" s="108"/>
      <c r="B50" s="28" t="str">
        <f>Critères!B49</f>
        <v>RGAA</v>
      </c>
      <c r="C50" s="28" t="str">
        <f>Critères!C49</f>
        <v>7.5</v>
      </c>
      <c r="D50" s="23" t="str">
        <f>Critères!D49</f>
        <v>Dans chaque page web, les messages de statut sont-ils correctement restitués par les technologies d’assistance ?</v>
      </c>
      <c r="E50" s="23" t="s">
        <v>155</v>
      </c>
      <c r="F50" s="29" t="s">
        <v>162</v>
      </c>
      <c r="G50" s="23"/>
      <c r="H50" s="23"/>
    </row>
    <row r="51" spans="1:8" ht="17" x14ac:dyDescent="0.2">
      <c r="A51" s="106" t="str">
        <f>Critères!$A$50</f>
        <v>ÉLÉMENTS OBLIGATOIRES</v>
      </c>
      <c r="B51" s="28" t="str">
        <f>Critères!B50</f>
        <v>RGAA</v>
      </c>
      <c r="C51" s="28" t="str">
        <f>Critères!C50</f>
        <v>8.1</v>
      </c>
      <c r="D51" s="23" t="str">
        <f>Critères!D50</f>
        <v>Chaque page web est-elle définie par un type de document ?</v>
      </c>
      <c r="E51" s="23" t="s">
        <v>155</v>
      </c>
      <c r="F51" s="29" t="s">
        <v>162</v>
      </c>
      <c r="G51" s="23"/>
      <c r="H51" s="23"/>
    </row>
    <row r="52" spans="1:8" ht="32" x14ac:dyDescent="0.2">
      <c r="A52" s="107"/>
      <c r="B52" s="28" t="str">
        <f>Critères!B51</f>
        <v>RGAA</v>
      </c>
      <c r="C52" s="28" t="str">
        <f>Critères!C51</f>
        <v>8.2</v>
      </c>
      <c r="D52" s="23" t="str">
        <f>Critères!D51</f>
        <v>Pour chaque page web, le code source généré est-il valide selon le type de document spécifié (hors cas particuliers) ?</v>
      </c>
      <c r="E52" s="23" t="s">
        <v>155</v>
      </c>
      <c r="F52" s="29" t="s">
        <v>162</v>
      </c>
      <c r="G52" s="23"/>
      <c r="H52" s="23"/>
    </row>
    <row r="53" spans="1:8" ht="32" x14ac:dyDescent="0.2">
      <c r="A53" s="107"/>
      <c r="B53" s="28" t="str">
        <f>Critères!B52</f>
        <v>RGAA</v>
      </c>
      <c r="C53" s="28" t="str">
        <f>Critères!C52</f>
        <v>8.3</v>
      </c>
      <c r="D53" s="23" t="str">
        <f>Critères!D52</f>
        <v>Dans chaque page web, la langue par défaut est-elle présente ?</v>
      </c>
      <c r="E53" s="23" t="s">
        <v>155</v>
      </c>
      <c r="F53" s="29" t="s">
        <v>162</v>
      </c>
      <c r="G53" s="23"/>
      <c r="H53" s="23"/>
    </row>
    <row r="54" spans="1:8" ht="32" x14ac:dyDescent="0.2">
      <c r="A54" s="107"/>
      <c r="B54" s="28" t="str">
        <f>Critères!B53</f>
        <v>RGAA</v>
      </c>
      <c r="C54" s="28" t="str">
        <f>Critères!C53</f>
        <v>8.4</v>
      </c>
      <c r="D54" s="23" t="str">
        <f>Critères!D53</f>
        <v>Pour chaque page web ayant une langue par défaut, le code de langue est-il pertinent ?</v>
      </c>
      <c r="E54" s="23" t="s">
        <v>155</v>
      </c>
      <c r="F54" s="29" t="s">
        <v>162</v>
      </c>
      <c r="G54" s="23"/>
      <c r="H54" s="23"/>
    </row>
    <row r="55" spans="1:8" ht="17" x14ac:dyDescent="0.2">
      <c r="A55" s="107"/>
      <c r="B55" s="28" t="str">
        <f>Critères!B54</f>
        <v>RGAA</v>
      </c>
      <c r="C55" s="28" t="str">
        <f>Critères!C54</f>
        <v>8.5</v>
      </c>
      <c r="D55" s="23" t="str">
        <f>Critères!D54</f>
        <v>Chaque page web a-t-elle un titre de page ?</v>
      </c>
      <c r="E55" s="23" t="s">
        <v>155</v>
      </c>
      <c r="F55" s="29" t="s">
        <v>162</v>
      </c>
      <c r="G55" s="23"/>
      <c r="H55" s="23"/>
    </row>
    <row r="56" spans="1:8" ht="32" x14ac:dyDescent="0.2">
      <c r="A56" s="107"/>
      <c r="B56" s="28" t="str">
        <f>Critères!B55</f>
        <v>RGAA</v>
      </c>
      <c r="C56" s="28" t="str">
        <f>Critères!C55</f>
        <v>8.6</v>
      </c>
      <c r="D56" s="23" t="str">
        <f>Critères!D55</f>
        <v>Pour chaque page web ayant un titre de page, ce titre est-il pertinent ?</v>
      </c>
      <c r="E56" s="23" t="s">
        <v>155</v>
      </c>
      <c r="F56" s="29" t="s">
        <v>162</v>
      </c>
      <c r="G56" s="23"/>
      <c r="H56" s="23"/>
    </row>
    <row r="57" spans="1:8" ht="32" x14ac:dyDescent="0.2">
      <c r="A57" s="107"/>
      <c r="B57" s="28" t="str">
        <f>Critères!B56</f>
        <v>RGAA</v>
      </c>
      <c r="C57" s="28" t="str">
        <f>Critères!C56</f>
        <v>8.7</v>
      </c>
      <c r="D57" s="23" t="str">
        <f>Critères!D56</f>
        <v>Dans chaque page web, chaque changement de langue est-il indiqué dans le code source (hors cas particuliers) ?</v>
      </c>
      <c r="E57" s="23" t="s">
        <v>155</v>
      </c>
      <c r="F57" s="29" t="s">
        <v>162</v>
      </c>
      <c r="G57" s="23"/>
      <c r="H57" s="23"/>
    </row>
    <row r="58" spans="1:8" ht="32" x14ac:dyDescent="0.2">
      <c r="A58" s="107"/>
      <c r="B58" s="28" t="str">
        <f>Critères!B57</f>
        <v>RGAA</v>
      </c>
      <c r="C58" s="28" t="str">
        <f>Critères!C57</f>
        <v>8.8</v>
      </c>
      <c r="D58" s="23" t="str">
        <f>Critères!D57</f>
        <v>Dans chaque page web, le code de langue de chaque changement de langue est-il valide et pertinent ?</v>
      </c>
      <c r="E58" s="23" t="s">
        <v>155</v>
      </c>
      <c r="F58" s="29" t="s">
        <v>162</v>
      </c>
      <c r="G58" s="23"/>
      <c r="H58" s="23"/>
    </row>
    <row r="59" spans="1:8" ht="48" x14ac:dyDescent="0.2">
      <c r="A59" s="107"/>
      <c r="B59" s="28" t="str">
        <f>Critères!B58</f>
        <v>RGAA</v>
      </c>
      <c r="C59" s="28" t="str">
        <f>Critères!C58</f>
        <v>8.9</v>
      </c>
      <c r="D59" s="23" t="str">
        <f>Critères!D58</f>
        <v>Dans chaque page web, les balises ne doivent pas être utilisées uniquement à des fins de présentation. Cette règle est-elle respectée ?</v>
      </c>
      <c r="E59" s="23" t="s">
        <v>155</v>
      </c>
      <c r="F59" s="29" t="s">
        <v>162</v>
      </c>
      <c r="G59" s="23"/>
      <c r="H59" s="23"/>
    </row>
    <row r="60" spans="1:8" ht="32" x14ac:dyDescent="0.2">
      <c r="A60" s="108"/>
      <c r="B60" s="28" t="str">
        <f>Critères!B59</f>
        <v>RGAA</v>
      </c>
      <c r="C60" s="28" t="str">
        <f>Critères!C59</f>
        <v>8.10</v>
      </c>
      <c r="D60" s="23" t="str">
        <f>Critères!D59</f>
        <v>Dans chaque page web, les changements du sens de lecture sont-ils signalés ?</v>
      </c>
      <c r="E60" s="23" t="s">
        <v>155</v>
      </c>
      <c r="F60" s="29" t="s">
        <v>162</v>
      </c>
      <c r="G60" s="23"/>
      <c r="H60" s="23"/>
    </row>
    <row r="61" spans="1:8" ht="32" x14ac:dyDescent="0.2">
      <c r="A61" s="106" t="str">
        <f>Critères!$A$60</f>
        <v>STRUCTURATION</v>
      </c>
      <c r="B61" s="28" t="str">
        <f>Critères!B60</f>
        <v>RGAA</v>
      </c>
      <c r="C61" s="28" t="str">
        <f>Critères!C60</f>
        <v>9.1</v>
      </c>
      <c r="D61" s="23" t="str">
        <f>Critères!D60</f>
        <v>Dans chaque page web, l’information est-elle structurée par l’utilisation appropriée de titres ?</v>
      </c>
      <c r="E61" s="23" t="s">
        <v>155</v>
      </c>
      <c r="F61" s="29" t="s">
        <v>162</v>
      </c>
      <c r="G61" s="23"/>
      <c r="H61" s="23"/>
    </row>
    <row r="62" spans="1:8" ht="32" x14ac:dyDescent="0.2">
      <c r="A62" s="107"/>
      <c r="B62" s="28" t="str">
        <f>Critères!B61</f>
        <v>RGAA</v>
      </c>
      <c r="C62" s="28" t="str">
        <f>Critères!C61</f>
        <v>9.2</v>
      </c>
      <c r="D62" s="23" t="str">
        <f>Critères!D61</f>
        <v>Dans chaque page web, la structure du document est-elle cohérente (hors cas particuliers) ?</v>
      </c>
      <c r="E62" s="23" t="s">
        <v>155</v>
      </c>
      <c r="F62" s="29" t="s">
        <v>162</v>
      </c>
      <c r="G62" s="23"/>
      <c r="H62" s="23"/>
    </row>
    <row r="63" spans="1:8" ht="32" x14ac:dyDescent="0.2">
      <c r="A63" s="107"/>
      <c r="B63" s="28" t="str">
        <f>Critères!B62</f>
        <v>RGAA</v>
      </c>
      <c r="C63" s="28" t="str">
        <f>Critères!C62</f>
        <v>9.3</v>
      </c>
      <c r="D63" s="23" t="str">
        <f>Critères!D62</f>
        <v>Dans chaque page web, chaque liste est-elle correctement structurée ?</v>
      </c>
      <c r="E63" s="23" t="s">
        <v>155</v>
      </c>
      <c r="F63" s="29" t="s">
        <v>162</v>
      </c>
      <c r="G63" s="23"/>
      <c r="H63" s="23"/>
    </row>
    <row r="64" spans="1:8" ht="32" x14ac:dyDescent="0.2">
      <c r="A64" s="108"/>
      <c r="B64" s="28" t="str">
        <f>Critères!B63</f>
        <v>RGAA</v>
      </c>
      <c r="C64" s="28" t="str">
        <f>Critères!C63</f>
        <v>9.4</v>
      </c>
      <c r="D64" s="23" t="str">
        <f>Critères!D63</f>
        <v>Dans chaque page web, chaque citation est-elle correctement indiquée ?</v>
      </c>
      <c r="E64" s="23" t="s">
        <v>155</v>
      </c>
      <c r="F64" s="29" t="s">
        <v>162</v>
      </c>
      <c r="G64" s="23"/>
      <c r="H64" s="23"/>
    </row>
    <row r="65" spans="1:8" ht="32" x14ac:dyDescent="0.2">
      <c r="A65" s="106" t="str">
        <f>Critères!$A$64</f>
        <v>PRÉSENTATION</v>
      </c>
      <c r="B65" s="28" t="str">
        <f>Critères!B64</f>
        <v>RGAA</v>
      </c>
      <c r="C65" s="28" t="str">
        <f>Critères!C64</f>
        <v>10.1</v>
      </c>
      <c r="D65" s="23" t="str">
        <f>Critères!D64</f>
        <v>Dans le site web, des feuilles de styles sont-elles utilisées pour contrôler la présentation de l’information ?</v>
      </c>
      <c r="E65" s="23" t="s">
        <v>155</v>
      </c>
      <c r="F65" s="29" t="s">
        <v>162</v>
      </c>
      <c r="G65" s="23"/>
      <c r="H65" s="23"/>
    </row>
    <row r="66" spans="1:8" ht="48" x14ac:dyDescent="0.2">
      <c r="A66" s="107"/>
      <c r="B66" s="28" t="str">
        <f>Critères!B65</f>
        <v>RGAA</v>
      </c>
      <c r="C66" s="28" t="str">
        <f>Critères!C65</f>
        <v>10.2</v>
      </c>
      <c r="D66" s="23" t="str">
        <f>Critères!D65</f>
        <v>Dans chaque page web, le contenu visible porteur d’information reste-t-il présent lorsque les feuilles de styles sont désactivées ?</v>
      </c>
      <c r="E66" s="23" t="s">
        <v>155</v>
      </c>
      <c r="F66" s="29" t="s">
        <v>162</v>
      </c>
      <c r="G66" s="23"/>
      <c r="H66" s="23"/>
    </row>
    <row r="67" spans="1:8" ht="48" x14ac:dyDescent="0.2">
      <c r="A67" s="107"/>
      <c r="B67" s="28" t="str">
        <f>Critères!B66</f>
        <v>RGAA</v>
      </c>
      <c r="C67" s="28" t="str">
        <f>Critères!C66</f>
        <v>10.3</v>
      </c>
      <c r="D67" s="23" t="str">
        <f>Critères!D66</f>
        <v>Dans chaque page web, l’information reste-t-elle compréhensible lorsque les feuilles de styles sont désactivées ?</v>
      </c>
      <c r="E67" s="23" t="s">
        <v>155</v>
      </c>
      <c r="F67" s="29" t="s">
        <v>162</v>
      </c>
      <c r="G67" s="23"/>
      <c r="H67" s="23"/>
    </row>
    <row r="68" spans="1:8" ht="48" x14ac:dyDescent="0.2">
      <c r="A68" s="107"/>
      <c r="B68" s="28" t="str">
        <f>Critères!B67</f>
        <v>RGAA</v>
      </c>
      <c r="C68" s="28" t="str">
        <f>Critères!C67</f>
        <v>10.4</v>
      </c>
      <c r="D68" s="23" t="str">
        <f>Critères!D67</f>
        <v>Dans chaque page web, le texte reste-t-il lisible lorsque la taille des caractères est augmentée jusqu’à 200%, au moins (hors cas particuliers) ?</v>
      </c>
      <c r="E68" s="23" t="s">
        <v>155</v>
      </c>
      <c r="F68" s="29" t="s">
        <v>162</v>
      </c>
      <c r="G68" s="23"/>
      <c r="H68" s="23"/>
    </row>
    <row r="69" spans="1:8" ht="48" x14ac:dyDescent="0.2">
      <c r="A69" s="107"/>
      <c r="B69" s="28" t="str">
        <f>Critères!B68</f>
        <v>RGAA</v>
      </c>
      <c r="C69" s="28" t="str">
        <f>Critères!C68</f>
        <v>10.5</v>
      </c>
      <c r="D69" s="23" t="str">
        <f>Critères!D68</f>
        <v>Dans chaque page web, les déclarations CSS de couleurs de fond d’élément et de police sont-elles correctement utilisées ?</v>
      </c>
      <c r="E69" s="23" t="s">
        <v>155</v>
      </c>
      <c r="F69" s="29" t="s">
        <v>162</v>
      </c>
      <c r="G69" s="23"/>
      <c r="H69" s="23"/>
    </row>
    <row r="70" spans="1:8" ht="32" x14ac:dyDescent="0.2">
      <c r="A70" s="107"/>
      <c r="B70" s="28" t="str">
        <f>Critères!B69</f>
        <v>RGAA</v>
      </c>
      <c r="C70" s="28" t="str">
        <f>Critères!C69</f>
        <v>10.6</v>
      </c>
      <c r="D70" s="23" t="str">
        <f>Critères!D69</f>
        <v>Dans chaque page web, chaque lien dont la nature n’est pas évidente est-il visible par rapport au texte environnant ?</v>
      </c>
      <c r="E70" s="23" t="s">
        <v>155</v>
      </c>
      <c r="F70" s="29" t="s">
        <v>162</v>
      </c>
      <c r="G70" s="23"/>
      <c r="H70" s="23"/>
    </row>
    <row r="71" spans="1:8" ht="32" x14ac:dyDescent="0.2">
      <c r="A71" s="107"/>
      <c r="B71" s="28" t="str">
        <f>Critères!B70</f>
        <v>RGAA</v>
      </c>
      <c r="C71" s="28" t="str">
        <f>Critères!C70</f>
        <v>10.7</v>
      </c>
      <c r="D71" s="23" t="str">
        <f>Critères!D70</f>
        <v>Dans chaque page web, pour chaque élément recevant le focus, la prise de focus est-elle visible ?</v>
      </c>
      <c r="E71" s="23" t="s">
        <v>155</v>
      </c>
      <c r="F71" s="29" t="s">
        <v>162</v>
      </c>
      <c r="G71" s="23"/>
      <c r="H71" s="23"/>
    </row>
    <row r="72" spans="1:8" ht="32" x14ac:dyDescent="0.2">
      <c r="A72" s="107"/>
      <c r="B72" s="28" t="str">
        <f>Critères!B71</f>
        <v>RGAA</v>
      </c>
      <c r="C72" s="28" t="str">
        <f>Critères!C71</f>
        <v>10.8</v>
      </c>
      <c r="D72" s="23" t="str">
        <f>Critères!D71</f>
        <v>Pour chaque page web, les contenus cachés ont-ils vocation à être ignorés par les technologies d’assistance ?</v>
      </c>
      <c r="E72" s="23" t="s">
        <v>155</v>
      </c>
      <c r="F72" s="29" t="s">
        <v>162</v>
      </c>
      <c r="G72" s="23"/>
      <c r="H72" s="23"/>
    </row>
    <row r="73" spans="1:8" ht="48" x14ac:dyDescent="0.2">
      <c r="A73" s="107"/>
      <c r="B73" s="28" t="str">
        <f>Critères!B72</f>
        <v>RGAA</v>
      </c>
      <c r="C73" s="28" t="str">
        <f>Critères!C72</f>
        <v>10.9</v>
      </c>
      <c r="D73" s="23" t="str">
        <f>Critères!D72</f>
        <v>Dans chaque page web, l’information ne doit pas être donnée uniquement par la forme, taille ou position. Cette règle est-elle respectée ?</v>
      </c>
      <c r="E73" s="23" t="s">
        <v>155</v>
      </c>
      <c r="F73" s="29" t="s">
        <v>162</v>
      </c>
      <c r="G73" s="23"/>
      <c r="H73" s="23"/>
    </row>
    <row r="74" spans="1:8" ht="48" x14ac:dyDescent="0.2">
      <c r="A74" s="107"/>
      <c r="B74" s="28" t="str">
        <f>Critères!B73</f>
        <v>RGAA</v>
      </c>
      <c r="C74" s="28" t="str">
        <f>Critères!C73</f>
        <v>10.10</v>
      </c>
      <c r="D74" s="23" t="str">
        <f>Critères!D73</f>
        <v>Dans chaque page web, l’information ne doit pas être donnée par la forme, taille ou position uniquement. Cette règle est-elle implémentée de façon pertinente ?</v>
      </c>
      <c r="E74" s="23" t="s">
        <v>155</v>
      </c>
      <c r="F74" s="29" t="s">
        <v>162</v>
      </c>
      <c r="G74" s="23"/>
      <c r="H74" s="23"/>
    </row>
    <row r="75" spans="1:8" ht="96" x14ac:dyDescent="0.2">
      <c r="A75" s="107"/>
      <c r="B75" s="28" t="str">
        <f>Critères!B74</f>
        <v>RGAA</v>
      </c>
      <c r="C75" s="28" t="str">
        <f>Critères!C74</f>
        <v>10.11</v>
      </c>
      <c r="D75" s="23" t="str">
        <f>Critères!D74</f>
        <v>Pour chaque page web, les contenus peuvent-ils être présentés sans perte d’information ou de fonctionnalité et sans avoir recours soit à un défilement vertical pour une fenêtre ayant une hauteur de 256 px, soit à un défilement horizontal pour une fenêtre ayant une largeur de 320 px (hors cas particuliers) ?</v>
      </c>
      <c r="E75" s="23" t="s">
        <v>155</v>
      </c>
      <c r="F75" s="29" t="s">
        <v>162</v>
      </c>
      <c r="G75" s="23"/>
      <c r="H75" s="23"/>
    </row>
    <row r="76" spans="1:8" ht="64" x14ac:dyDescent="0.2">
      <c r="A76" s="107"/>
      <c r="B76" s="28" t="str">
        <f>Critères!B75</f>
        <v>RGAA</v>
      </c>
      <c r="C76" s="28" t="str">
        <f>Critères!C75</f>
        <v>10.12</v>
      </c>
      <c r="D76" s="23" t="str">
        <f>Critères!D75</f>
        <v>Dans chaque page web, les propriétés d’espacement du texte peuvent-elles être redéfinies par l’utilisateur sans perte de contenu ou de fonctionnalité (hors cas particuliers) ?</v>
      </c>
      <c r="E76" s="23" t="s">
        <v>155</v>
      </c>
      <c r="F76" s="29" t="s">
        <v>162</v>
      </c>
      <c r="G76" s="23"/>
      <c r="H76" s="23"/>
    </row>
    <row r="77" spans="1:8" ht="64" x14ac:dyDescent="0.2">
      <c r="A77" s="107"/>
      <c r="B77" s="28" t="str">
        <f>Critères!B76</f>
        <v>RGAA</v>
      </c>
      <c r="C77" s="28" t="str">
        <f>Critères!C76</f>
        <v>10.13</v>
      </c>
      <c r="D77" s="23" t="str">
        <f>Critères!D76</f>
        <v>Dans chaque page web, les contenus additionnels apparaissant à la prise de focus ou au survol d’un composant d’interface sont-ils contrôlables par l’utilisateur (hors cas particuliers) ?</v>
      </c>
      <c r="E77" s="23" t="s">
        <v>155</v>
      </c>
      <c r="F77" s="29" t="s">
        <v>162</v>
      </c>
      <c r="G77" s="23"/>
      <c r="H77" s="23"/>
    </row>
    <row r="78" spans="1:8" ht="48" x14ac:dyDescent="0.2">
      <c r="A78" s="108"/>
      <c r="B78" s="28" t="str">
        <f>Critères!B77</f>
        <v>RGAA</v>
      </c>
      <c r="C78" s="28" t="str">
        <f>Critères!C77</f>
        <v>10.14</v>
      </c>
      <c r="D78" s="23" t="str">
        <f>Critères!D77</f>
        <v>Dans chaque page web, les contenus additionnels apparaissant via les styles CSS uniquement peuvent-ils être rendus visibles au clavier et par tout dispositif de pointage ?</v>
      </c>
      <c r="E78" s="23" t="s">
        <v>155</v>
      </c>
      <c r="F78" s="29" t="s">
        <v>162</v>
      </c>
      <c r="G78" s="23"/>
      <c r="H78" s="23"/>
    </row>
    <row r="79" spans="1:8" ht="17" x14ac:dyDescent="0.2">
      <c r="A79" s="106" t="str">
        <f>Critères!$A$78</f>
        <v>FORMULAIRES</v>
      </c>
      <c r="B79" s="28" t="str">
        <f>Critères!B78</f>
        <v>RGAA</v>
      </c>
      <c r="C79" s="28" t="str">
        <f>Critères!C78</f>
        <v>11.1</v>
      </c>
      <c r="D79" s="23" t="str">
        <f>Critères!D78</f>
        <v>Chaque champ de formulaire a-t-il une étiquette ?</v>
      </c>
      <c r="E79" s="23" t="s">
        <v>155</v>
      </c>
      <c r="F79" s="29" t="s">
        <v>162</v>
      </c>
      <c r="G79" s="23"/>
      <c r="H79" s="23"/>
    </row>
    <row r="80" spans="1:8" ht="32" x14ac:dyDescent="0.2">
      <c r="A80" s="107"/>
      <c r="B80" s="28" t="str">
        <f>Critères!B79</f>
        <v>RGAA</v>
      </c>
      <c r="C80" s="28" t="str">
        <f>Critères!C79</f>
        <v>11.2</v>
      </c>
      <c r="D80" s="23" t="str">
        <f>Critères!D79</f>
        <v>Chaque étiquette associée à un champ de formulaire est-elle pertinente (hors cas particuliers) ?</v>
      </c>
      <c r="E80" s="23" t="s">
        <v>155</v>
      </c>
      <c r="F80" s="29" t="s">
        <v>162</v>
      </c>
      <c r="G80" s="23"/>
      <c r="H80" s="23"/>
    </row>
    <row r="81" spans="1:8" ht="64" x14ac:dyDescent="0.2">
      <c r="A81" s="107"/>
      <c r="B81" s="28" t="str">
        <f>Critères!B80</f>
        <v>RGAA</v>
      </c>
      <c r="C81" s="28" t="str">
        <f>Critères!C80</f>
        <v>11.3</v>
      </c>
      <c r="D81" s="23" t="str">
        <f>Critères!D80</f>
        <v>Dans chaque formulaire, chaque étiquette associée à un champ de formulaire ayant la même fonction et répétée plusieurs fois dans une même page ou dans un ensemble de pages est-elle cohérente ?</v>
      </c>
      <c r="E81" s="23" t="s">
        <v>155</v>
      </c>
      <c r="F81" s="29" t="s">
        <v>162</v>
      </c>
      <c r="G81" s="23"/>
      <c r="H81" s="23"/>
    </row>
    <row r="82" spans="1:8" ht="32" x14ac:dyDescent="0.2">
      <c r="A82" s="107"/>
      <c r="B82" s="28" t="str">
        <f>Critères!B81</f>
        <v>RGAA</v>
      </c>
      <c r="C82" s="28" t="str">
        <f>Critères!C81</f>
        <v>11.4</v>
      </c>
      <c r="D82" s="23" t="str">
        <f>Critères!D81</f>
        <v>Dans chaque formulaire, chaque étiquette de champ et son champ associé sont-ils accolés (hors cas particuliers) ?</v>
      </c>
      <c r="E82" s="23" t="s">
        <v>155</v>
      </c>
      <c r="F82" s="29" t="s">
        <v>162</v>
      </c>
      <c r="G82" s="23"/>
      <c r="H82" s="23"/>
    </row>
    <row r="83" spans="1:8" ht="32" x14ac:dyDescent="0.2">
      <c r="A83" s="107"/>
      <c r="B83" s="28" t="str">
        <f>Critères!B82</f>
        <v>RGAA</v>
      </c>
      <c r="C83" s="28" t="str">
        <f>Critères!C82</f>
        <v>11.5</v>
      </c>
      <c r="D83" s="23" t="str">
        <f>Critères!D82</f>
        <v>Dans chaque formulaire, les champs de même nature sont-ils regroupés, si nécessaire ?</v>
      </c>
      <c r="E83" s="23" t="s">
        <v>155</v>
      </c>
      <c r="F83" s="29" t="s">
        <v>162</v>
      </c>
      <c r="G83" s="23"/>
      <c r="H83" s="23"/>
    </row>
    <row r="84" spans="1:8" ht="32" x14ac:dyDescent="0.2">
      <c r="A84" s="107"/>
      <c r="B84" s="28" t="str">
        <f>Critères!B83</f>
        <v>RGAA</v>
      </c>
      <c r="C84" s="28" t="str">
        <f>Critères!C83</f>
        <v>11.6</v>
      </c>
      <c r="D84" s="23" t="str">
        <f>Critères!D83</f>
        <v>Dans chaque formulaire, chaque regroupement de champs de même nature a-t-il une légende ?</v>
      </c>
      <c r="E84" s="23" t="s">
        <v>155</v>
      </c>
      <c r="F84" s="29" t="s">
        <v>162</v>
      </c>
      <c r="G84" s="23"/>
      <c r="H84" s="23"/>
    </row>
    <row r="85" spans="1:8" ht="48" x14ac:dyDescent="0.2">
      <c r="A85" s="107"/>
      <c r="B85" s="28" t="str">
        <f>Critères!B84</f>
        <v>RGAA</v>
      </c>
      <c r="C85" s="28" t="str">
        <f>Critères!C84</f>
        <v>11.7</v>
      </c>
      <c r="D85" s="23" t="str">
        <f>Critères!D84</f>
        <v>Dans chaque formulaire, chaque légende associée à un regroupement de champs de même nature est-elle pertinente ?</v>
      </c>
      <c r="E85" s="23" t="s">
        <v>155</v>
      </c>
      <c r="F85" s="29" t="s">
        <v>162</v>
      </c>
      <c r="G85" s="23"/>
      <c r="H85" s="23"/>
    </row>
    <row r="86" spans="1:8" ht="32" x14ac:dyDescent="0.2">
      <c r="A86" s="107"/>
      <c r="B86" s="28" t="str">
        <f>Critères!B85</f>
        <v>RGAA</v>
      </c>
      <c r="C86" s="28" t="str">
        <f>Critères!C85</f>
        <v>11.8</v>
      </c>
      <c r="D86" s="23" t="str">
        <f>Critères!D85</f>
        <v>Dans chaque formulaire, les items de même nature d’une liste de choix sont-ils regroupés de manière pertinente ?</v>
      </c>
      <c r="E86" s="23" t="s">
        <v>155</v>
      </c>
      <c r="F86" s="29" t="s">
        <v>162</v>
      </c>
      <c r="G86" s="23"/>
      <c r="H86" s="23"/>
    </row>
    <row r="87" spans="1:8" ht="32" x14ac:dyDescent="0.2">
      <c r="A87" s="107"/>
      <c r="B87" s="28" t="str">
        <f>Critères!B86</f>
        <v>RGAA</v>
      </c>
      <c r="C87" s="28" t="str">
        <f>Critères!C86</f>
        <v>11.9</v>
      </c>
      <c r="D87" s="23" t="str">
        <f>Critères!D86</f>
        <v>Dans chaque formulaire, l’intitulé de chaque bouton est-il pertinent (hors cas particuliers) ?</v>
      </c>
      <c r="E87" s="23" t="s">
        <v>155</v>
      </c>
      <c r="F87" s="29" t="s">
        <v>162</v>
      </c>
      <c r="G87" s="23"/>
      <c r="H87" s="23"/>
    </row>
    <row r="88" spans="1:8" ht="32" x14ac:dyDescent="0.2">
      <c r="A88" s="107"/>
      <c r="B88" s="28" t="str">
        <f>Critères!B87</f>
        <v>RGAA</v>
      </c>
      <c r="C88" s="28" t="str">
        <f>Critères!C87</f>
        <v>11.10</v>
      </c>
      <c r="D88" s="23" t="str">
        <f>Critères!D87</f>
        <v>Dans chaque formulaire, le contrôle de saisie est-il utilisé de manière pertinente (hors cas particuliers) ?</v>
      </c>
      <c r="E88" s="23" t="s">
        <v>155</v>
      </c>
      <c r="F88" s="29" t="s">
        <v>162</v>
      </c>
      <c r="G88" s="23"/>
      <c r="H88" s="23"/>
    </row>
    <row r="89" spans="1:8" ht="48" x14ac:dyDescent="0.2">
      <c r="A89" s="107"/>
      <c r="B89" s="28" t="str">
        <f>Critères!B88</f>
        <v>RGAA</v>
      </c>
      <c r="C89" s="28" t="str">
        <f>Critères!C88</f>
        <v>11.11</v>
      </c>
      <c r="D89" s="23" t="str">
        <f>Critères!D88</f>
        <v>Dans chaque formulaire, le contrôle de saisie est-il accompagné, si nécessaire, de suggestions facilitant la correction des erreurs de saisie ?</v>
      </c>
      <c r="E89" s="23" t="s">
        <v>155</v>
      </c>
      <c r="F89" s="29" t="s">
        <v>162</v>
      </c>
      <c r="G89" s="23"/>
      <c r="H89" s="23"/>
    </row>
    <row r="90" spans="1:8" ht="80" x14ac:dyDescent="0.2">
      <c r="A90" s="107"/>
      <c r="B90" s="28" t="str">
        <f>Critères!B89</f>
        <v>RGAA</v>
      </c>
      <c r="C90" s="28" t="str">
        <f>Critères!C89</f>
        <v>11.12</v>
      </c>
      <c r="D90" s="23" t="str">
        <f>Critères!D89</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E90" s="23" t="s">
        <v>155</v>
      </c>
      <c r="F90" s="29" t="s">
        <v>162</v>
      </c>
      <c r="G90" s="23"/>
      <c r="H90" s="23"/>
    </row>
    <row r="91" spans="1:8" ht="48" x14ac:dyDescent="0.2">
      <c r="A91" s="108"/>
      <c r="B91" s="28" t="str">
        <f>Critères!B90</f>
        <v>RGAA</v>
      </c>
      <c r="C91" s="28" t="str">
        <f>Critères!C90</f>
        <v>11.13</v>
      </c>
      <c r="D91" s="23" t="str">
        <f>Critères!D90</f>
        <v>La finalité d’un champ de saisie peut-elle être déduite pour faciliter le remplissage automatique des champs avec les données de l’utilisateur ?</v>
      </c>
      <c r="E91" s="23" t="s">
        <v>155</v>
      </c>
      <c r="F91" s="29" t="s">
        <v>162</v>
      </c>
      <c r="G91" s="23"/>
      <c r="H91" s="23"/>
    </row>
    <row r="92" spans="1:8" ht="32" x14ac:dyDescent="0.2">
      <c r="A92" s="106" t="str">
        <f>Critères!$A$91</f>
        <v>NAVIGATION</v>
      </c>
      <c r="B92" s="28" t="str">
        <f>Critères!B91</f>
        <v>RGAA</v>
      </c>
      <c r="C92" s="28" t="str">
        <f>Critères!C91</f>
        <v>12.1</v>
      </c>
      <c r="D92" s="23" t="str">
        <f>Critères!D91</f>
        <v>Chaque ensemble de pages dispose-t-il de deux systèmes de navigation différents, au moins (hors cas particuliers) ?</v>
      </c>
      <c r="E92" s="23" t="s">
        <v>155</v>
      </c>
      <c r="F92" s="29" t="s">
        <v>162</v>
      </c>
      <c r="G92" s="23"/>
      <c r="H92" s="23"/>
    </row>
    <row r="93" spans="1:8" ht="48" x14ac:dyDescent="0.2">
      <c r="A93" s="107"/>
      <c r="B93" s="28" t="str">
        <f>Critères!B92</f>
        <v>RGAA</v>
      </c>
      <c r="C93" s="28" t="str">
        <f>Critères!C92</f>
        <v>12.2</v>
      </c>
      <c r="D93" s="23" t="str">
        <f>Critères!D92</f>
        <v>Dans chaque ensemble de pages, le menu et les barres de navigation sont-ils toujours à la même place (hors cas particuliers) ?</v>
      </c>
      <c r="E93" s="23" t="s">
        <v>155</v>
      </c>
      <c r="F93" s="29" t="s">
        <v>162</v>
      </c>
      <c r="G93" s="23"/>
      <c r="H93" s="23"/>
    </row>
    <row r="94" spans="1:8" ht="17" x14ac:dyDescent="0.2">
      <c r="A94" s="107"/>
      <c r="B94" s="28" t="str">
        <f>Critères!B93</f>
        <v>RGAA</v>
      </c>
      <c r="C94" s="28" t="str">
        <f>Critères!C93</f>
        <v>12.3</v>
      </c>
      <c r="D94" s="23" t="str">
        <f>Critères!D93</f>
        <v>La page « plan du site » est-elle pertinente ?</v>
      </c>
      <c r="E94" s="23" t="s">
        <v>155</v>
      </c>
      <c r="F94" s="29" t="s">
        <v>162</v>
      </c>
      <c r="G94" s="23"/>
      <c r="H94" s="23"/>
    </row>
    <row r="95" spans="1:8" ht="32" x14ac:dyDescent="0.2">
      <c r="A95" s="107"/>
      <c r="B95" s="28" t="str">
        <f>Critères!B94</f>
        <v>RGAA</v>
      </c>
      <c r="C95" s="28" t="str">
        <f>Critères!C94</f>
        <v>12.4</v>
      </c>
      <c r="D95" s="23" t="str">
        <f>Critères!D94</f>
        <v>Dans chaque ensemble de pages, la page « plan du site » est-elle atteignable de manière identique ?</v>
      </c>
      <c r="E95" s="23" t="s">
        <v>155</v>
      </c>
      <c r="F95" s="29" t="s">
        <v>162</v>
      </c>
      <c r="G95" s="23"/>
      <c r="H95" s="23"/>
    </row>
    <row r="96" spans="1:8" ht="32" x14ac:dyDescent="0.2">
      <c r="A96" s="107"/>
      <c r="B96" s="28" t="str">
        <f>Critères!B95</f>
        <v>RGAA</v>
      </c>
      <c r="C96" s="28" t="str">
        <f>Critères!C95</f>
        <v>12.5</v>
      </c>
      <c r="D96" s="23" t="str">
        <f>Critères!D95</f>
        <v>Dans chaque ensemble de pages, le moteur de recherche est-il atteignable de manière identique ?</v>
      </c>
      <c r="E96" s="23" t="s">
        <v>155</v>
      </c>
      <c r="F96" s="29" t="s">
        <v>162</v>
      </c>
      <c r="G96" s="23"/>
      <c r="H96" s="23"/>
    </row>
    <row r="97" spans="1:8" ht="80" x14ac:dyDescent="0.2">
      <c r="A97" s="107"/>
      <c r="B97" s="28" t="str">
        <f>Critères!B96</f>
        <v>RGAA</v>
      </c>
      <c r="C97" s="28" t="str">
        <f>Critères!C96</f>
        <v>12.6</v>
      </c>
      <c r="D97" s="23" t="str">
        <f>Critères!D96</f>
        <v>Les zones de regroupement de contenus présentes dans plusieurs pages web (zones d’en-tête, de navigation principale, de contenu principal, de pied de page et de moteur de recherche) peuvent-elles être atteintes ou évitées ?</v>
      </c>
      <c r="E97" s="23" t="s">
        <v>155</v>
      </c>
      <c r="F97" s="29" t="s">
        <v>162</v>
      </c>
      <c r="G97" s="23"/>
      <c r="H97" s="23"/>
    </row>
    <row r="98" spans="1:8" ht="48" x14ac:dyDescent="0.2">
      <c r="A98" s="107"/>
      <c r="B98" s="28" t="str">
        <f>Critères!B97</f>
        <v>RGAA</v>
      </c>
      <c r="C98" s="28" t="str">
        <f>Critères!C97</f>
        <v>12.7</v>
      </c>
      <c r="D98" s="23" t="str">
        <f>Critères!D97</f>
        <v>Dans chaque page web, un lien d’évitement ou d’accès rapide à la zone de contenu principal est-il présent (hors cas particuliers) ?</v>
      </c>
      <c r="E98" s="23" t="s">
        <v>155</v>
      </c>
      <c r="F98" s="29" t="s">
        <v>162</v>
      </c>
      <c r="G98" s="23"/>
      <c r="H98" s="23"/>
    </row>
    <row r="99" spans="1:8" ht="32" x14ac:dyDescent="0.2">
      <c r="A99" s="107"/>
      <c r="B99" s="28" t="str">
        <f>Critères!B98</f>
        <v>RGAA</v>
      </c>
      <c r="C99" s="28" t="str">
        <f>Critères!C98</f>
        <v>12.8</v>
      </c>
      <c r="D99" s="23" t="str">
        <f>Critères!D98</f>
        <v>Dans chaque page web, l’ordre de tabulation est-il cohérent ?</v>
      </c>
      <c r="E99" s="23" t="s">
        <v>155</v>
      </c>
      <c r="F99" s="29" t="s">
        <v>162</v>
      </c>
      <c r="G99" s="23"/>
      <c r="H99" s="23"/>
    </row>
    <row r="100" spans="1:8" ht="32" x14ac:dyDescent="0.2">
      <c r="A100" s="107"/>
      <c r="B100" s="28" t="str">
        <f>Critères!B99</f>
        <v>RGAA</v>
      </c>
      <c r="C100" s="28" t="str">
        <f>Critères!C99</f>
        <v>12.9</v>
      </c>
      <c r="D100" s="23" t="str">
        <f>Critères!D99</f>
        <v>Dans chaque page web, la navigation ne doit pas contenir de piège au clavier. Cette règle est-elle respectée ?</v>
      </c>
      <c r="E100" s="23" t="s">
        <v>155</v>
      </c>
      <c r="F100" s="29" t="s">
        <v>162</v>
      </c>
      <c r="G100" s="23"/>
      <c r="H100" s="23"/>
    </row>
    <row r="101" spans="1:8" ht="64" x14ac:dyDescent="0.2">
      <c r="A101" s="107"/>
      <c r="B101" s="28" t="str">
        <f>Critères!B100</f>
        <v>RGAA</v>
      </c>
      <c r="C101" s="28" t="str">
        <f>Critères!C100</f>
        <v>12.10</v>
      </c>
      <c r="D101" s="23" t="str">
        <f>Critères!D100</f>
        <v>Dans chaque page web, les raccourcis clavier n’utilisant qu’une seule touche (lettre minuscule ou majuscule, ponctuation, chiffre ou symbole) sont-ils contrôlables par l’utilisateur ?</v>
      </c>
      <c r="E101" s="23" t="s">
        <v>155</v>
      </c>
      <c r="F101" s="29" t="s">
        <v>162</v>
      </c>
      <c r="G101" s="23"/>
      <c r="H101" s="23"/>
    </row>
    <row r="102" spans="1:8" ht="64" x14ac:dyDescent="0.2">
      <c r="A102" s="108"/>
      <c r="B102" s="28" t="str">
        <f>Critères!B101</f>
        <v>RGAA</v>
      </c>
      <c r="C102" s="28" t="str">
        <f>Critères!C101</f>
        <v>12.11</v>
      </c>
      <c r="D102" s="23" t="str">
        <f>Critères!D101</f>
        <v>Dans chaque page web, les contenus additionnels apparaissant au survol, à la prise de focus ou à l’activation d’un composant d’interface sont-ils si nécessaire atteignables au clavier ?</v>
      </c>
      <c r="E102" s="23" t="s">
        <v>155</v>
      </c>
      <c r="F102" s="29" t="s">
        <v>162</v>
      </c>
      <c r="G102" s="23"/>
      <c r="H102" s="23"/>
    </row>
    <row r="103" spans="1:8" ht="48" x14ac:dyDescent="0.2">
      <c r="A103" s="106" t="str">
        <f>Critères!$A$102</f>
        <v>CONSULTATION</v>
      </c>
      <c r="B103" s="28" t="str">
        <f>Critères!B102</f>
        <v>RGAA</v>
      </c>
      <c r="C103" s="28" t="str">
        <f>Critères!C102</f>
        <v>13.1</v>
      </c>
      <c r="D103" s="23" t="str">
        <f>Critères!D102</f>
        <v>Pour chaque page web, l’utilisateur a-t-il le contrôle de chaque limite de temps modifiant le contenu (hors cas particuliers) ?</v>
      </c>
      <c r="E103" s="23" t="s">
        <v>155</v>
      </c>
      <c r="F103" s="29" t="s">
        <v>162</v>
      </c>
      <c r="G103" s="23"/>
      <c r="H103" s="23"/>
    </row>
    <row r="104" spans="1:8" ht="48" x14ac:dyDescent="0.2">
      <c r="A104" s="107"/>
      <c r="B104" s="28" t="str">
        <f>Critères!B103</f>
        <v>RGAA</v>
      </c>
      <c r="C104" s="28" t="str">
        <f>Critères!C103</f>
        <v>13.2</v>
      </c>
      <c r="D104" s="23" t="str">
        <f>Critères!D103</f>
        <v>Dans chaque page web, l’ouverture d’une nouvelle fenêtre ne doit pas être déclenchée sans action de l’utilisateur. Cette règle est-elle respectée ?</v>
      </c>
      <c r="E104" s="23" t="s">
        <v>155</v>
      </c>
      <c r="F104" s="29" t="s">
        <v>162</v>
      </c>
      <c r="G104" s="23"/>
      <c r="H104" s="23"/>
    </row>
    <row r="105" spans="1:8" ht="48" x14ac:dyDescent="0.2">
      <c r="A105" s="107"/>
      <c r="B105" s="28" t="str">
        <f>Critères!B104</f>
        <v>RGAA</v>
      </c>
      <c r="C105" s="28" t="str">
        <f>Critères!C104</f>
        <v>13.3</v>
      </c>
      <c r="D105" s="23" t="str">
        <f>Critères!D104</f>
        <v>Dans chaque page web, chaque document bureautique en téléchargement possède-t-il, si nécessaire, une version accessible (hors cas particuliers) ?</v>
      </c>
      <c r="E105" s="23" t="s">
        <v>155</v>
      </c>
      <c r="F105" s="29" t="s">
        <v>162</v>
      </c>
      <c r="G105" s="23"/>
      <c r="H105" s="23"/>
    </row>
    <row r="106" spans="1:8" ht="32" x14ac:dyDescent="0.2">
      <c r="A106" s="107"/>
      <c r="B106" s="28" t="str">
        <f>Critères!B105</f>
        <v>RGAA</v>
      </c>
      <c r="C106" s="28" t="str">
        <f>Critères!C105</f>
        <v>13.4</v>
      </c>
      <c r="D106" s="23" t="str">
        <f>Critères!D105</f>
        <v>Pour chaque document bureautique ayant une version accessible, cette version offre-t-elle la même information ?</v>
      </c>
      <c r="E106" s="23" t="s">
        <v>155</v>
      </c>
      <c r="F106" s="29" t="s">
        <v>162</v>
      </c>
      <c r="G106" s="23"/>
      <c r="H106" s="23"/>
    </row>
    <row r="107" spans="1:8" ht="32" x14ac:dyDescent="0.2">
      <c r="A107" s="107"/>
      <c r="B107" s="28" t="str">
        <f>Critères!B106</f>
        <v>RGAA</v>
      </c>
      <c r="C107" s="28" t="str">
        <f>Critères!C106</f>
        <v>13.5</v>
      </c>
      <c r="D107" s="23" t="str">
        <f>Critères!D106</f>
        <v>Dans chaque page web, chaque contenu cryptique (art ASCII, émoticon, syntaxe cryptique) a-t-il une alternative ?</v>
      </c>
      <c r="E107" s="23" t="s">
        <v>155</v>
      </c>
      <c r="F107" s="29" t="s">
        <v>162</v>
      </c>
      <c r="G107" s="23"/>
      <c r="H107" s="23"/>
    </row>
    <row r="108" spans="1:8" ht="48" x14ac:dyDescent="0.2">
      <c r="A108" s="107"/>
      <c r="B108" s="28" t="str">
        <f>Critères!B107</f>
        <v>RGAA</v>
      </c>
      <c r="C108" s="28" t="str">
        <f>Critères!C107</f>
        <v>13.6</v>
      </c>
      <c r="D108" s="23" t="str">
        <f>Critères!D107</f>
        <v>Dans chaque page web, pour chaque contenu cryptique (art ASCII, émoticon, syntaxe cryptique) ayant une alternative, cette alternative est-elle pertinente ?</v>
      </c>
      <c r="E108" s="23" t="s">
        <v>155</v>
      </c>
      <c r="F108" s="29" t="s">
        <v>162</v>
      </c>
      <c r="G108" s="23"/>
      <c r="H108" s="23"/>
    </row>
    <row r="109" spans="1:8" ht="48" x14ac:dyDescent="0.2">
      <c r="A109" s="107"/>
      <c r="B109" s="28" t="str">
        <f>Critères!B108</f>
        <v>RGAA</v>
      </c>
      <c r="C109" s="28" t="str">
        <f>Critères!C108</f>
        <v>13.7</v>
      </c>
      <c r="D109" s="23" t="str">
        <f>Critères!D108</f>
        <v>Dans chaque page web, les changements brusques de luminosité ou les effets de flash sont-ils correctement utilisés ?</v>
      </c>
      <c r="E109" s="23" t="s">
        <v>155</v>
      </c>
      <c r="F109" s="29" t="s">
        <v>162</v>
      </c>
      <c r="G109" s="23"/>
      <c r="H109" s="23"/>
    </row>
    <row r="110" spans="1:8" ht="32" x14ac:dyDescent="0.2">
      <c r="A110" s="107"/>
      <c r="B110" s="28" t="str">
        <f>Critères!B109</f>
        <v>RGAA</v>
      </c>
      <c r="C110" s="28" t="str">
        <f>Critères!C109</f>
        <v>13.8</v>
      </c>
      <c r="D110" s="23" t="str">
        <f>Critères!D109</f>
        <v>Dans chaque page web, chaque contenu en mouvement ou clignotant est-il contrôlable par l’utilisateur ?</v>
      </c>
      <c r="E110" s="23" t="s">
        <v>155</v>
      </c>
      <c r="F110" s="29" t="s">
        <v>162</v>
      </c>
    </row>
    <row r="111" spans="1:8" ht="48" x14ac:dyDescent="0.2">
      <c r="A111" s="107"/>
      <c r="B111" s="28" t="str">
        <f>Critères!B110</f>
        <v>RGAA</v>
      </c>
      <c r="C111" s="28" t="str">
        <f>Critères!C110</f>
        <v>13.9</v>
      </c>
      <c r="D111" s="23" t="str">
        <f>Critères!D110</f>
        <v>Dans chaque page web, le contenu proposé est-il consultable quelle que soit l’orientation de l’écran (portait ou paysage) (hors cas particuliers) ?</v>
      </c>
      <c r="E111" s="23" t="s">
        <v>155</v>
      </c>
      <c r="F111" s="29" t="s">
        <v>162</v>
      </c>
    </row>
    <row r="112" spans="1:8" ht="64" x14ac:dyDescent="0.2">
      <c r="A112" s="107"/>
      <c r="B112" s="28" t="str">
        <f>Critères!B111</f>
        <v>RGAA</v>
      </c>
      <c r="C112" s="28" t="str">
        <f>Critères!C111</f>
        <v>13.10</v>
      </c>
      <c r="D112" s="23" t="str">
        <f>Critères!D111</f>
        <v>Dans chaque page web, les fonctionnalités utilisables ou disponibles au moyen d’un geste complexe peuvent-elles être également disponibles au moyen d’un geste simple (hors cas particuliers) ?</v>
      </c>
      <c r="E112" s="23" t="s">
        <v>155</v>
      </c>
      <c r="F112" s="29" t="s">
        <v>162</v>
      </c>
    </row>
    <row r="113" spans="1:6" ht="64" x14ac:dyDescent="0.2">
      <c r="A113" s="107"/>
      <c r="B113" s="28" t="str">
        <f>Critères!B112</f>
        <v>RGAA</v>
      </c>
      <c r="C113" s="28" t="str">
        <f>Critères!C112</f>
        <v>13.11</v>
      </c>
      <c r="D113" s="23" t="str">
        <f>Critères!D112</f>
        <v>Dans chaque page web, les actions déclenchées au moyen d’un dispositif de pointage sur un point unique de l’écran peuvent-elles faire l’objet d’une annulation (hors cas particuliers) ?</v>
      </c>
      <c r="E113" s="23" t="s">
        <v>155</v>
      </c>
      <c r="F113" s="29" t="s">
        <v>162</v>
      </c>
    </row>
    <row r="114" spans="1:6" ht="64" x14ac:dyDescent="0.2">
      <c r="A114" s="107"/>
      <c r="B114" s="28" t="str">
        <f>Critères!B113</f>
        <v>RGAA</v>
      </c>
      <c r="C114" s="28" t="str">
        <f>Critères!C113</f>
        <v>13.12</v>
      </c>
      <c r="D114" s="23" t="str">
        <f>Critères!D113</f>
        <v>Dans chaque page web, les fonctionnalités qui impliquent un mouvement de l’appareil ou vers l’appareil peuvent-elles être satisfaites de manière alternative (hors cas particuliers) ?</v>
      </c>
      <c r="E114" s="23" t="s">
        <v>155</v>
      </c>
      <c r="F114" s="29" t="s">
        <v>162</v>
      </c>
    </row>
    <row r="115" spans="1:6" ht="64" x14ac:dyDescent="0.2">
      <c r="A115" s="107"/>
      <c r="B115" s="28" t="str">
        <f>Critères!B114</f>
        <v>-</v>
      </c>
      <c r="C115" s="28" t="str">
        <f>Critères!C114</f>
        <v>13.13</v>
      </c>
      <c r="D115" s="23" t="str">
        <f>Critères!D114</f>
        <v>Pour chaque fonctionnalité de conversion d’un document, les informations relatives à l’accessibilité disponibles dans le document source sont-elles conservées dans le document de destination (hors cas particuliers) ?</v>
      </c>
      <c r="E115" s="23" t="s">
        <v>155</v>
      </c>
      <c r="F115" s="29" t="s">
        <v>162</v>
      </c>
    </row>
    <row r="116" spans="1:6" ht="48" x14ac:dyDescent="0.2">
      <c r="A116" s="108"/>
      <c r="B116" s="28" t="str">
        <f>Critères!B115</f>
        <v>-</v>
      </c>
      <c r="C116" s="28" t="str">
        <f>Critères!C115</f>
        <v>13.14</v>
      </c>
      <c r="D116" s="23" t="str">
        <f>Critères!D115</f>
        <v>Chaque fonctionnalité d’identification ou de contrôle qui repose sur l’utilisation de caractéristiques biologiques de l’utilisateur dispose-t-elle d’une méthode alternative ?</v>
      </c>
      <c r="E116" s="23" t="s">
        <v>155</v>
      </c>
      <c r="F116" s="29" t="s">
        <v>162</v>
      </c>
    </row>
    <row r="117" spans="1:6" ht="64" x14ac:dyDescent="0.2">
      <c r="A117" s="106" t="str">
        <f>Critères!$A$116</f>
        <v xml:space="preserve">DOCUMENTATION ET FONCTIONNALITÉS D’ACCESSIBILITÉ </v>
      </c>
      <c r="B117" s="28" t="str">
        <f>Critères!B116</f>
        <v>-</v>
      </c>
      <c r="C117" s="28" t="str">
        <f>Critères!C116</f>
        <v>14.1</v>
      </c>
      <c r="D117" s="23" t="str">
        <f>Critères!D116</f>
        <v>La documentation du site web décrit-elle les fonctionnalités d’accessibilité disponibles et les informations relatives à la compatibilité avec l’accessibilité ?</v>
      </c>
      <c r="E117" s="23" t="s">
        <v>155</v>
      </c>
      <c r="F117" s="29" t="s">
        <v>162</v>
      </c>
    </row>
    <row r="118" spans="1:6" ht="80" x14ac:dyDescent="0.2">
      <c r="A118" s="107"/>
      <c r="B118" s="28" t="str">
        <f>Critères!B117</f>
        <v>-</v>
      </c>
      <c r="C118" s="28" t="str">
        <f>Critères!C117</f>
        <v>14.2</v>
      </c>
      <c r="D118" s="23" t="str">
        <f>Critères!D117</f>
        <v>Pour chaque fonctionnalité d’accessibilité décrite dans la documentation, le mécanisme qui permet de l’activer répond aux besoins d’accessibilité des utilisateurs concernés. Cette règle est-elle respectée (hors cas particuliers) ?</v>
      </c>
      <c r="E118" s="23" t="s">
        <v>155</v>
      </c>
      <c r="F118" s="29" t="s">
        <v>162</v>
      </c>
    </row>
    <row r="119" spans="1:6" ht="17" x14ac:dyDescent="0.2">
      <c r="A119" s="108"/>
      <c r="B119" s="28" t="str">
        <f>Critères!B118</f>
        <v>-</v>
      </c>
      <c r="C119" s="28" t="str">
        <f>Critères!C118</f>
        <v>14.3</v>
      </c>
      <c r="D119" s="23" t="str">
        <f>Critères!D118</f>
        <v>La documentation du site web est-elle accessible ?</v>
      </c>
      <c r="E119" s="23" t="s">
        <v>155</v>
      </c>
      <c r="F119" s="29" t="s">
        <v>162</v>
      </c>
    </row>
    <row r="120" spans="1:6" ht="48" x14ac:dyDescent="0.2">
      <c r="A120" s="106" t="str">
        <f>Critères!$A$119</f>
        <v>OUTILS D’ÉDITION</v>
      </c>
      <c r="B120" s="28" t="str">
        <f>Critères!B119</f>
        <v>-</v>
      </c>
      <c r="C120" s="28" t="str">
        <f>Critères!C119</f>
        <v>15.1</v>
      </c>
      <c r="D120" s="23" t="str">
        <f>Critères!D119</f>
        <v>Chaque outil d’édition permet-il de définir les informations d’accessibilité nécessaires pour créer un contenu conforme aux règles d’accessibilité numérique ?</v>
      </c>
      <c r="E120" s="23" t="s">
        <v>155</v>
      </c>
      <c r="F120" s="29" t="s">
        <v>162</v>
      </c>
    </row>
    <row r="121" spans="1:6" ht="48" x14ac:dyDescent="0.2">
      <c r="A121" s="107"/>
      <c r="B121" s="28" t="str">
        <f>Critères!B120</f>
        <v>-</v>
      </c>
      <c r="C121" s="28" t="str">
        <f>Critères!C120</f>
        <v>15.2</v>
      </c>
      <c r="D121" s="23" t="str">
        <f>Critères!D120</f>
        <v>Chaque outil d’édition met-il à disposition des aides à la création de contenus conformes aux règles d’accessibilité numérique ?</v>
      </c>
      <c r="E121" s="23" t="s">
        <v>155</v>
      </c>
      <c r="F121" s="29" t="s">
        <v>162</v>
      </c>
    </row>
    <row r="122" spans="1:6" ht="48" x14ac:dyDescent="0.2">
      <c r="A122" s="107"/>
      <c r="B122" s="28" t="str">
        <f>Critères!B121</f>
        <v>-</v>
      </c>
      <c r="C122" s="28" t="str">
        <f>Critères!C121</f>
        <v>15.3</v>
      </c>
      <c r="D122" s="23" t="str">
        <f>Critères!D121</f>
        <v>Le contenu généré par chaque transformation des contenus est-il conforme aux règles d’accessibilité numérique (hors cas particuliers) ?</v>
      </c>
      <c r="E122" s="23" t="s">
        <v>155</v>
      </c>
      <c r="F122" s="29" t="s">
        <v>162</v>
      </c>
    </row>
    <row r="123" spans="1:6" ht="48" x14ac:dyDescent="0.2">
      <c r="A123" s="107"/>
      <c r="B123" s="28" t="str">
        <f>Critères!B122</f>
        <v>-</v>
      </c>
      <c r="C123" s="28" t="str">
        <f>Critères!C122</f>
        <v>15.4</v>
      </c>
      <c r="D123" s="23" t="str">
        <f>Critères!D122</f>
        <v>Pour chaque erreur d’accessibilité relevée par un test d’accessibilité automatique ou semi-automatique, l’ outil d’édition fournit-il des suggestions de réparation ?</v>
      </c>
      <c r="E123" s="23" t="s">
        <v>155</v>
      </c>
      <c r="F123" s="29" t="s">
        <v>162</v>
      </c>
    </row>
    <row r="124" spans="1:6" ht="48" x14ac:dyDescent="0.2">
      <c r="A124" s="107"/>
      <c r="B124" s="28" t="str">
        <f>Critères!B123</f>
        <v>-</v>
      </c>
      <c r="C124" s="28" t="str">
        <f>Critères!C123</f>
        <v>15.5</v>
      </c>
      <c r="D124" s="23" t="str">
        <f>Critères!D123</f>
        <v>Pour chaque ensemble de gabarits, un gabarit au moins permet de répondre aux règles d’accessibilité numérique. Cette règle est-elle respectée ?</v>
      </c>
      <c r="E124" s="23" t="s">
        <v>155</v>
      </c>
      <c r="F124" s="29" t="s">
        <v>162</v>
      </c>
    </row>
    <row r="125" spans="1:6" ht="32" x14ac:dyDescent="0.2">
      <c r="A125" s="108"/>
      <c r="B125" s="28" t="str">
        <f>Critères!B124</f>
        <v>-</v>
      </c>
      <c r="C125" s="28" t="str">
        <f>Critères!C124</f>
        <v>15.6</v>
      </c>
      <c r="D125" s="23" t="str">
        <f>Critères!D124</f>
        <v>Chaque gabarit qui permet de répondre aux règles d’accessibilité numérique est-il clairement identifiable ?</v>
      </c>
      <c r="E125" s="23" t="s">
        <v>155</v>
      </c>
      <c r="F125" s="29" t="s">
        <v>162</v>
      </c>
    </row>
    <row r="126" spans="1:6" ht="64" x14ac:dyDescent="0.2">
      <c r="A126" s="106" t="str">
        <f>Critères!$A$125</f>
        <v>SERVICES D’ASSISTANCE</v>
      </c>
      <c r="B126" s="28" t="str">
        <f>Critères!B125</f>
        <v>-</v>
      </c>
      <c r="C126" s="28" t="str">
        <f>Critères!C125</f>
        <v>16.1</v>
      </c>
      <c r="D126" s="23" t="str">
        <f>Critères!D125</f>
        <v>Chaque service d’assistance fournit-il des informations relatives aux fonctionnalités d’accessibilité et à la compatibilité avec l’accessibilité, décrites dans la documentation du site web ?</v>
      </c>
      <c r="E126" s="23" t="s">
        <v>155</v>
      </c>
      <c r="F126" s="29" t="s">
        <v>162</v>
      </c>
    </row>
    <row r="127" spans="1:6" ht="64" x14ac:dyDescent="0.2">
      <c r="A127" s="107"/>
      <c r="B127" s="28" t="str">
        <f>Critères!B126</f>
        <v>-</v>
      </c>
      <c r="C127" s="28" t="str">
        <f>Critères!C126</f>
        <v>16.2</v>
      </c>
      <c r="D127" s="23" t="str">
        <f>Critères!D126</f>
        <v>Le service d’assistance répond aux besoins de communication des personnes handicapées directement ou par l’intermédiaire d’un service de relais. Cette règle est-elle respectée ?</v>
      </c>
      <c r="E127" s="23" t="s">
        <v>155</v>
      </c>
      <c r="F127" s="29" t="s">
        <v>162</v>
      </c>
    </row>
    <row r="128" spans="1:6" ht="32" x14ac:dyDescent="0.2">
      <c r="A128" s="108"/>
      <c r="B128" s="28" t="str">
        <f>Critères!B127</f>
        <v>-</v>
      </c>
      <c r="C128" s="28" t="str">
        <f>Critères!C127</f>
        <v>16.3</v>
      </c>
      <c r="D128" s="23" t="str">
        <f>Critères!D127</f>
        <v>La documentation fournie par le service d’assistance est-elle accessible ?</v>
      </c>
      <c r="E128" s="23" t="s">
        <v>155</v>
      </c>
      <c r="F128" s="29" t="s">
        <v>162</v>
      </c>
    </row>
    <row r="129" spans="1:6" ht="80" x14ac:dyDescent="0.2">
      <c r="A129" s="115" t="str">
        <f>Critères!$A$128</f>
        <v>COMMUNICATION EN TEMPS RÉEL</v>
      </c>
      <c r="B129" s="28" t="str">
        <f>Critères!B128</f>
        <v>-</v>
      </c>
      <c r="C129" s="28" t="str">
        <f>Critères!C128</f>
        <v>17.1</v>
      </c>
      <c r="D129" s="23" t="str">
        <f>Critères!D128</f>
        <v>Pour chaque application web de communication orale bidirectionnelle, l’application est-elle capable d’encoder et de décoder cette communication avec une gamme de fréquences dont la limite supérieure est de 7 000 Hz au moins ?</v>
      </c>
      <c r="E129" s="23" t="s">
        <v>155</v>
      </c>
      <c r="F129" s="29" t="s">
        <v>162</v>
      </c>
    </row>
    <row r="130" spans="1:6" ht="48" x14ac:dyDescent="0.2">
      <c r="A130" s="107"/>
      <c r="B130" s="28" t="str">
        <f>Critères!B129</f>
        <v>-</v>
      </c>
      <c r="C130" s="28" t="str">
        <f>Critères!C129</f>
        <v>17.2</v>
      </c>
      <c r="D130" s="23" t="str">
        <f>Critères!D129</f>
        <v>Chaque application web qui permet une communication orale bidirectionnelle dispose-t-elle d’une fonctionnalité de communication écrite en temps réel ?</v>
      </c>
      <c r="E130" s="23" t="s">
        <v>155</v>
      </c>
      <c r="F130" s="29" t="s">
        <v>162</v>
      </c>
    </row>
    <row r="131" spans="1:6" ht="48" x14ac:dyDescent="0.2">
      <c r="A131" s="107"/>
      <c r="B131" s="28" t="str">
        <f>Critères!B130</f>
        <v>-</v>
      </c>
      <c r="C131" s="28" t="str">
        <f>Critères!C130</f>
        <v>17.3</v>
      </c>
      <c r="D131" s="23" t="str">
        <f>Critères!D130</f>
        <v>Pour chaque application web qui permet une communication orale bidirectionnelle et écrite en temps réel, les deux modes sont-ils utilisables simultanément ?</v>
      </c>
      <c r="E131" s="23" t="s">
        <v>155</v>
      </c>
      <c r="F131" s="29" t="s">
        <v>162</v>
      </c>
    </row>
    <row r="132" spans="1:6" ht="48" x14ac:dyDescent="0.2">
      <c r="A132" s="107"/>
      <c r="B132" s="28" t="str">
        <f>Critères!B131</f>
        <v>-</v>
      </c>
      <c r="C132" s="28" t="str">
        <f>Critères!C131</f>
        <v>17.4</v>
      </c>
      <c r="D132" s="23" t="str">
        <f>Critères!D131</f>
        <v>Pour chaque fonctionnalité de communication écrite en temps réel, les messages peuvent-ils être identifiés (hors cas particuliers) ?</v>
      </c>
      <c r="E132" s="23" t="s">
        <v>155</v>
      </c>
      <c r="F132" s="29" t="s">
        <v>162</v>
      </c>
    </row>
    <row r="133" spans="1:6" ht="48" x14ac:dyDescent="0.2">
      <c r="A133" s="107"/>
      <c r="B133" s="28" t="str">
        <f>Critères!B132</f>
        <v>-</v>
      </c>
      <c r="C133" s="28" t="str">
        <f>Critères!C132</f>
        <v>17.5</v>
      </c>
      <c r="D133" s="23" t="str">
        <f>Critères!D132</f>
        <v>Pour chaque application web de communication orale bidirectionnelle, un indicateur visuel de l’activité orale est-il présent ?</v>
      </c>
      <c r="E133" s="23" t="s">
        <v>155</v>
      </c>
      <c r="F133" s="29" t="s">
        <v>162</v>
      </c>
    </row>
    <row r="134" spans="1:6" ht="64" x14ac:dyDescent="0.2">
      <c r="A134" s="107"/>
      <c r="B134" s="28" t="str">
        <f>Critères!B133</f>
        <v>-</v>
      </c>
      <c r="C134" s="28" t="str">
        <f>Critères!C133</f>
        <v>17.6</v>
      </c>
      <c r="D134" s="23" t="str">
        <f>Critères!D133</f>
        <v>Chaque application web de communication écrite en temps réel qui peut interagir avec d’autres applications de communication écrite en temps réel respecte-t-elle les règles d’interopérabilité en vigueur ?</v>
      </c>
      <c r="E134" s="23" t="s">
        <v>155</v>
      </c>
      <c r="F134" s="29" t="s">
        <v>162</v>
      </c>
    </row>
    <row r="135" spans="1:6" ht="64" x14ac:dyDescent="0.2">
      <c r="A135" s="107"/>
      <c r="B135" s="28" t="str">
        <f>Critères!B134</f>
        <v>-</v>
      </c>
      <c r="C135" s="28" t="str">
        <f>Critères!C134</f>
        <v>17.7</v>
      </c>
      <c r="D135" s="23" t="str">
        <f>Critères!D134</f>
        <v>Pour chaque application web de communication écrite en temps réel, le délai de transmission de chaque unité de saisie est de 500ms ou moins. Cette règle est-elle respectée ?</v>
      </c>
      <c r="E135" s="23" t="s">
        <v>155</v>
      </c>
      <c r="F135" s="29" t="s">
        <v>162</v>
      </c>
    </row>
    <row r="136" spans="1:6" ht="48" x14ac:dyDescent="0.2">
      <c r="A136" s="107"/>
      <c r="B136" s="28" t="str">
        <f>Critères!B135</f>
        <v>-</v>
      </c>
      <c r="C136" s="28" t="str">
        <f>Critères!C135</f>
        <v>17.8</v>
      </c>
      <c r="D136" s="23" t="str">
        <f>Critères!D135</f>
        <v>Pour chaque application web de télécommunication, l’identification de l’interlocuteur qui initie un appel est-elle accessible ?</v>
      </c>
      <c r="E136" s="23" t="s">
        <v>155</v>
      </c>
      <c r="F136" s="29" t="s">
        <v>162</v>
      </c>
    </row>
    <row r="137" spans="1:6" ht="64" x14ac:dyDescent="0.2">
      <c r="A137" s="107"/>
      <c r="B137" s="28" t="str">
        <f>Critères!B136</f>
        <v>-</v>
      </c>
      <c r="C137" s="28" t="str">
        <f>Critères!C136</f>
        <v>17.9</v>
      </c>
      <c r="D137" s="23" t="str">
        <f>Critères!D136</f>
        <v>Pour chaque application web de communication orale bidirectionnelle qui permet d’identifier l’activité d’un interlocuteur oralisant, il est possible d’identifier l’activité d’un interlocuteur signant. Cette règle est-elle respectée ?</v>
      </c>
      <c r="E137" s="23" t="s">
        <v>155</v>
      </c>
      <c r="F137" s="29" t="s">
        <v>162</v>
      </c>
    </row>
    <row r="138" spans="1:6" ht="64" x14ac:dyDescent="0.2">
      <c r="A138" s="107"/>
      <c r="B138" s="28" t="str">
        <f>Critères!B137</f>
        <v>-</v>
      </c>
      <c r="C138" s="28" t="str">
        <f>Critères!C137</f>
        <v>17.10</v>
      </c>
      <c r="D138" s="23" t="str">
        <f>Critères!D137</f>
        <v>Pour chaque application web de communication orale bidirectionnelle qui dispose de fonctionnalités vocales, celles-ci sont-elles utilisables sans la nécessité d’écouter ou parler ?</v>
      </c>
      <c r="E138" s="23" t="s">
        <v>155</v>
      </c>
      <c r="F138" s="29" t="s">
        <v>162</v>
      </c>
    </row>
    <row r="139" spans="1:6" ht="48" x14ac:dyDescent="0.2">
      <c r="A139" s="108"/>
      <c r="B139" s="28" t="str">
        <f>Critères!B138</f>
        <v>-</v>
      </c>
      <c r="C139" s="28" t="str">
        <f>Critères!C138</f>
        <v>17.11</v>
      </c>
      <c r="D139" s="23" t="str">
        <f>Critères!D138</f>
        <v>Pour chaque application web de communication orale bidirectionnelle qui dispose d’une vidéo en temps réel, la qualité de la vidéo est-elle suffisante ?</v>
      </c>
      <c r="E139" s="23" t="s">
        <v>155</v>
      </c>
      <c r="F139" s="29" t="s">
        <v>162</v>
      </c>
    </row>
  </sheetData>
  <mergeCells count="19">
    <mergeCell ref="A129:A139"/>
    <mergeCell ref="A4:A12"/>
    <mergeCell ref="A13:A14"/>
    <mergeCell ref="A15:A17"/>
    <mergeCell ref="A92:A102"/>
    <mergeCell ref="A103:A116"/>
    <mergeCell ref="A117:A119"/>
    <mergeCell ref="A120:A125"/>
    <mergeCell ref="A126:A128"/>
    <mergeCell ref="A46:A50"/>
    <mergeCell ref="A51:A60"/>
    <mergeCell ref="A61:A64"/>
    <mergeCell ref="A65:A78"/>
    <mergeCell ref="A79:A91"/>
    <mergeCell ref="A1:H1"/>
    <mergeCell ref="A2:H2"/>
    <mergeCell ref="A18:A35"/>
    <mergeCell ref="A36:A43"/>
    <mergeCell ref="A44:A45"/>
  </mergeCells>
  <conditionalFormatting sqref="E4:E139">
    <cfRule type="cellIs" dxfId="13" priority="1" operator="equal">
      <formula>"C"</formula>
    </cfRule>
    <cfRule type="cellIs" dxfId="12" priority="2" operator="equal">
      <formula>"NC"</formula>
    </cfRule>
    <cfRule type="cellIs" dxfId="11" priority="3" operator="equal">
      <formula>"NA"</formula>
    </cfRule>
    <cfRule type="cellIs" dxfId="10" priority="4" operator="equal">
      <formula>"NT"</formula>
    </cfRule>
  </conditionalFormatting>
  <conditionalFormatting sqref="F4:F139">
    <cfRule type="cellIs" dxfId="9" priority="5" operator="equal">
      <formula>"D"</formula>
    </cfRule>
    <cfRule type="cellIs" dxfId="8" priority="6" operator="equal">
      <formula>"E"</formula>
    </cfRule>
    <cfRule type="cellIs" dxfId="7" priority="7" operator="equal">
      <formula>"N"</formula>
    </cfRule>
  </conditionalFormatting>
  <dataValidations count="2">
    <dataValidation type="list" operator="equal" showErrorMessage="1" sqref="E4:E139" xr:uid="{53B83F4F-B464-DE44-8263-E2AC4DDBCB11}">
      <formula1>"C,NC,NA,NT"</formula1>
      <formula2>0</formula2>
    </dataValidation>
    <dataValidation type="list" operator="equal" showErrorMessage="1" sqref="F4:F139" xr:uid="{CCFB9257-EB13-F740-8511-58426B1CE27D}">
      <formula1>"D,E,N"</formula1>
    </dataValidation>
  </dataValidations>
  <pageMargins left="0.39374999999999999" right="0.39374999999999999" top="0.53263888888888899" bottom="0.39374999999999999" header="0.39374999999999999" footer="0.39374999999999999"/>
  <pageSetup scale="74" pageOrder="overThenDown" orientation="portrait" horizontalDpi="300" verticalDpi="300"/>
  <headerFooter>
    <oddHeader>&amp;L&amp;10RGAA 3.0 - Relevé pour le site : wwww.site.fr&amp;R&amp;10&amp;P/&amp;N - &amp;A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0"/>
  <dimension ref="A1:AMJ139"/>
  <sheetViews>
    <sheetView zoomScaleNormal="100" zoomScalePageLayoutView="60" workbookViewId="0">
      <selection activeCell="E4" sqref="E4:E139"/>
    </sheetView>
  </sheetViews>
  <sheetFormatPr baseColWidth="10" defaultColWidth="9.5703125" defaultRowHeight="16" x14ac:dyDescent="0.2"/>
  <cols>
    <col min="1" max="1" width="4.140625" customWidth="1"/>
    <col min="2" max="2" width="4.5703125" bestFit="1" customWidth="1"/>
    <col min="3" max="3" width="5.5703125" style="11" customWidth="1"/>
    <col min="4" max="4" width="39.85546875" style="1" customWidth="1"/>
    <col min="5" max="5" width="3.85546875" style="1" customWidth="1"/>
    <col min="6" max="6" width="3.140625" style="1" customWidth="1"/>
    <col min="7" max="7" width="79.85546875" style="1" customWidth="1"/>
    <col min="8" max="8" width="22.85546875" style="1" customWidth="1"/>
    <col min="9" max="9" width="64.42578125" style="1" customWidth="1"/>
    <col min="10" max="65" width="9.5703125" style="1"/>
    <col min="1025" max="1025" width="7.42578125" customWidth="1"/>
  </cols>
  <sheetData>
    <row r="1" spans="1:1024" x14ac:dyDescent="0.2">
      <c r="A1" s="91" t="str">
        <f>Échantillon!A1</f>
        <v>RAWeb 1 – GRILLE D'ÉVALUATION</v>
      </c>
      <c r="B1" s="91"/>
      <c r="C1" s="91"/>
      <c r="D1" s="91"/>
      <c r="E1" s="91"/>
      <c r="F1" s="91"/>
      <c r="G1" s="91"/>
      <c r="H1" s="91"/>
    </row>
    <row r="2" spans="1:1024" x14ac:dyDescent="0.2">
      <c r="A2" s="116" t="str">
        <f>CONCATENATE(Échantillon!B23," : ",Échantillon!C23)</f>
        <v>Actualités : http://www.site.lu/actualites.html</v>
      </c>
      <c r="B2" s="116"/>
      <c r="C2" s="116"/>
      <c r="D2" s="116"/>
      <c r="E2" s="116"/>
      <c r="F2" s="116"/>
      <c r="G2" s="116"/>
      <c r="H2" s="116"/>
    </row>
    <row r="3" spans="1:1024" ht="120" x14ac:dyDescent="0.2">
      <c r="A3" s="48" t="s">
        <v>25</v>
      </c>
      <c r="B3" s="48" t="s">
        <v>310</v>
      </c>
      <c r="C3" s="48" t="s">
        <v>26</v>
      </c>
      <c r="D3" s="49" t="s">
        <v>27</v>
      </c>
      <c r="E3" s="48" t="s">
        <v>150</v>
      </c>
      <c r="F3" s="48" t="s">
        <v>373</v>
      </c>
      <c r="G3" s="49" t="s">
        <v>295</v>
      </c>
      <c r="H3" s="49" t="s">
        <v>161</v>
      </c>
    </row>
    <row r="4" spans="1:1024" ht="32" x14ac:dyDescent="0.2">
      <c r="A4" s="106" t="str">
        <f>Critères!$A$3</f>
        <v>IMAGES</v>
      </c>
      <c r="B4" s="28" t="str">
        <f>Critères!B3</f>
        <v>RGAA</v>
      </c>
      <c r="C4" s="28" t="str">
        <f>Critères!C3</f>
        <v>1.1</v>
      </c>
      <c r="D4" s="23" t="str">
        <f>Critères!D3</f>
        <v>Chaque image porteuse d’information a-t-elle une alternative textuelle ?</v>
      </c>
      <c r="E4" s="23" t="s">
        <v>155</v>
      </c>
      <c r="F4" s="29" t="s">
        <v>162</v>
      </c>
      <c r="G4" s="23"/>
      <c r="H4" s="23"/>
      <c r="I4"/>
    </row>
    <row r="5" spans="1:1024" ht="32" x14ac:dyDescent="0.2">
      <c r="A5" s="107"/>
      <c r="B5" s="28" t="str">
        <f>Critères!B4</f>
        <v>RGAA</v>
      </c>
      <c r="C5" s="28" t="str">
        <f>Critères!C4</f>
        <v>1.2</v>
      </c>
      <c r="D5" s="23" t="str">
        <f>Critères!D4</f>
        <v>Chaque image de décoration est-elle correctement ignorée par les technologies d’assistance ?</v>
      </c>
      <c r="E5" s="23" t="s">
        <v>155</v>
      </c>
      <c r="F5" s="29" t="s">
        <v>162</v>
      </c>
      <c r="G5" s="23"/>
      <c r="H5" s="23"/>
      <c r="AME5" s="12"/>
      <c r="AMF5" s="12"/>
      <c r="AMG5" s="12"/>
      <c r="AMH5" s="12"/>
      <c r="AMI5" s="12"/>
      <c r="AMJ5" s="12"/>
    </row>
    <row r="6" spans="1:1024" ht="48" x14ac:dyDescent="0.2">
      <c r="A6" s="107"/>
      <c r="B6" s="28" t="str">
        <f>Critères!B5</f>
        <v>RGAA</v>
      </c>
      <c r="C6" s="28" t="str">
        <f>Critères!C5</f>
        <v>1.3</v>
      </c>
      <c r="D6" s="23" t="str">
        <f>Critères!D5</f>
        <v>Pour chaque image porteuse d'information ayant une alternative textuelle, cette alternative est-elle pertinente (hors cas particuliers) ?</v>
      </c>
      <c r="E6" s="23" t="s">
        <v>155</v>
      </c>
      <c r="F6" s="29" t="s">
        <v>162</v>
      </c>
      <c r="G6" s="23"/>
      <c r="H6" s="23"/>
    </row>
    <row r="7" spans="1:1024" ht="64" x14ac:dyDescent="0.2">
      <c r="A7" s="107"/>
      <c r="B7" s="28" t="str">
        <f>Critères!B6</f>
        <v>RGAA</v>
      </c>
      <c r="C7" s="28" t="str">
        <f>Critères!C6</f>
        <v>1.4</v>
      </c>
      <c r="D7" s="23" t="str">
        <f>Critères!D6</f>
        <v>Pour chaque image utilisée comme CAPTCHA ou comme image-test, ayant une alternative textuelle, cette alternative permet-elle d’identifier la nature et la fonction de l’image ?</v>
      </c>
      <c r="E7" s="23" t="s">
        <v>155</v>
      </c>
      <c r="F7" s="29" t="s">
        <v>162</v>
      </c>
      <c r="G7" s="23"/>
      <c r="H7" s="23"/>
    </row>
    <row r="8" spans="1:1024" ht="48" x14ac:dyDescent="0.2">
      <c r="A8" s="107"/>
      <c r="B8" s="28" t="str">
        <f>Critères!B7</f>
        <v>RGAA</v>
      </c>
      <c r="C8" s="28" t="str">
        <f>Critères!C7</f>
        <v>1.5</v>
      </c>
      <c r="D8" s="23" t="str">
        <f>Critères!D7</f>
        <v>Pour chaque image utilisée comme CAPTCHA, une solution d’accès alternatif au contenu ou à la fonction du CAPTCHA est-elle présente ?</v>
      </c>
      <c r="E8" s="23" t="s">
        <v>155</v>
      </c>
      <c r="F8" s="29" t="s">
        <v>162</v>
      </c>
      <c r="G8" s="43"/>
      <c r="H8" s="23"/>
    </row>
    <row r="9" spans="1:1024" ht="32" x14ac:dyDescent="0.2">
      <c r="A9" s="107"/>
      <c r="B9" s="28" t="str">
        <f>Critères!B8</f>
        <v>RGAA</v>
      </c>
      <c r="C9" s="28" t="str">
        <f>Critères!C8</f>
        <v>1.6</v>
      </c>
      <c r="D9" s="23" t="str">
        <f>Critères!D8</f>
        <v>Chaque image porteuse d’information a-t-elle, si nécessaire, une description détaillée ?</v>
      </c>
      <c r="E9" s="23" t="s">
        <v>155</v>
      </c>
      <c r="F9" s="29" t="s">
        <v>162</v>
      </c>
      <c r="G9" s="23"/>
      <c r="H9" s="23"/>
    </row>
    <row r="10" spans="1:1024" ht="32" x14ac:dyDescent="0.2">
      <c r="A10" s="107"/>
      <c r="B10" s="28" t="str">
        <f>Critères!B9</f>
        <v>RGAA</v>
      </c>
      <c r="C10" s="28" t="str">
        <f>Critères!C9</f>
        <v>1.7</v>
      </c>
      <c r="D10" s="23" t="str">
        <f>Critères!D9</f>
        <v>Pour chaque image porteuse d’information ayant une description détaillée, cette description est-elle pertinente ?</v>
      </c>
      <c r="E10" s="23" t="s">
        <v>155</v>
      </c>
      <c r="F10" s="29" t="s">
        <v>162</v>
      </c>
      <c r="G10" s="23"/>
      <c r="H10" s="23"/>
    </row>
    <row r="11" spans="1:1024" ht="64" x14ac:dyDescent="0.2">
      <c r="A11" s="107"/>
      <c r="B11" s="28" t="str">
        <f>Critères!B10</f>
        <v>RGAA</v>
      </c>
      <c r="C11" s="28" t="str">
        <f>Critères!C10</f>
        <v>1.8</v>
      </c>
      <c r="D11" s="23" t="str">
        <f>Critères!D10</f>
        <v>Chaque image texte porteuse d’information, en l’absence d’un mécanisme de remplacement, doit si possible être remplacée par du texte stylé. Cette règle est-elle respectée (hors cas particuliers) ?</v>
      </c>
      <c r="E11" s="23" t="s">
        <v>155</v>
      </c>
      <c r="F11" s="29" t="s">
        <v>162</v>
      </c>
      <c r="G11" s="23"/>
      <c r="H11" s="23"/>
    </row>
    <row r="12" spans="1:1024" ht="32" x14ac:dyDescent="0.2">
      <c r="A12" s="108"/>
      <c r="B12" s="28" t="str">
        <f>Critères!B11</f>
        <v>RGAA</v>
      </c>
      <c r="C12" s="28" t="str">
        <f>Critères!C11</f>
        <v>1.9</v>
      </c>
      <c r="D12" s="23" t="str">
        <f>Critères!D11</f>
        <v>Chaque légende d’image est-elle, si nécessaire, correctement reliée à l’image correspondante ?</v>
      </c>
      <c r="E12" s="23" t="s">
        <v>155</v>
      </c>
      <c r="F12" s="29" t="s">
        <v>162</v>
      </c>
      <c r="G12" s="23"/>
      <c r="H12" s="23"/>
    </row>
    <row r="13" spans="1:1024" ht="17" x14ac:dyDescent="0.2">
      <c r="A13" s="106" t="str">
        <f>Critères!$A$12</f>
        <v>CADRES</v>
      </c>
      <c r="B13" s="28" t="str">
        <f>Critères!B12</f>
        <v>RGAA</v>
      </c>
      <c r="C13" s="28" t="str">
        <f>Critères!C12</f>
        <v>2.1</v>
      </c>
      <c r="D13" s="23" t="str">
        <f>Critères!D12</f>
        <v>Chaque cadre a-t-il un titre de cadre ?</v>
      </c>
      <c r="E13" s="23" t="s">
        <v>155</v>
      </c>
      <c r="F13" s="29" t="s">
        <v>162</v>
      </c>
      <c r="G13" s="30"/>
      <c r="H13" s="23"/>
    </row>
    <row r="14" spans="1:1024" ht="32" x14ac:dyDescent="0.2">
      <c r="A14" s="108"/>
      <c r="B14" s="28" t="str">
        <f>Critères!B13</f>
        <v>RGAA</v>
      </c>
      <c r="C14" s="28" t="str">
        <f>Critères!C13</f>
        <v>2.2</v>
      </c>
      <c r="D14" s="23" t="str">
        <f>Critères!D13</f>
        <v>Pour chaque cadre ayant un titre de cadre, ce titre de cadre est-il pertinent ?</v>
      </c>
      <c r="E14" s="23" t="s">
        <v>155</v>
      </c>
      <c r="F14" s="29" t="s">
        <v>162</v>
      </c>
      <c r="G14" s="23"/>
      <c r="H14" s="23"/>
    </row>
    <row r="15" spans="1:1024" ht="48" x14ac:dyDescent="0.2">
      <c r="A15" s="106" t="str">
        <f>Critères!$A$14</f>
        <v>COULEURS</v>
      </c>
      <c r="B15" s="28" t="str">
        <f>Critères!B14</f>
        <v>RGAA</v>
      </c>
      <c r="C15" s="28" t="str">
        <f>Critères!C14</f>
        <v>3.1</v>
      </c>
      <c r="D15" s="23" t="str">
        <f>Critères!D14</f>
        <v>Dans chaque page web, l’information ne doit pas être donnée uniquement par la couleur. Cette règle est-elle respectée ?</v>
      </c>
      <c r="E15" s="23" t="s">
        <v>155</v>
      </c>
      <c r="F15" s="29" t="s">
        <v>162</v>
      </c>
      <c r="G15" s="23"/>
      <c r="H15" s="23"/>
    </row>
    <row r="16" spans="1:1024" ht="48" x14ac:dyDescent="0.2">
      <c r="A16" s="107"/>
      <c r="B16" s="28" t="str">
        <f>Critères!B15</f>
        <v>RGAA</v>
      </c>
      <c r="C16" s="28" t="str">
        <f>Critères!C15</f>
        <v>3.2</v>
      </c>
      <c r="D16" s="23" t="str">
        <f>Critères!D15</f>
        <v>Dans chaque page web, le contraste entre la couleur du texte et la couleur de son arrière-plan est-il suffisamment élevé (hors cas particuliers) ?</v>
      </c>
      <c r="E16" s="23" t="s">
        <v>155</v>
      </c>
      <c r="F16" s="29" t="s">
        <v>162</v>
      </c>
      <c r="G16" s="23"/>
      <c r="H16" s="23"/>
    </row>
    <row r="17" spans="1:8" ht="64" x14ac:dyDescent="0.2">
      <c r="A17" s="108"/>
      <c r="B17" s="28" t="str">
        <f>Critères!B16</f>
        <v>RGAA</v>
      </c>
      <c r="C17" s="28" t="str">
        <f>Critères!C16</f>
        <v>3.3</v>
      </c>
      <c r="D17" s="23" t="str">
        <f>Critères!D16</f>
        <v>Dans chaque page web, les couleurs utilisées dans les composants d’interface ou les éléments graphiques porteurs d’informations sont-elles suffisamment contrastées (hors cas particuliers) ?</v>
      </c>
      <c r="E17" s="23" t="s">
        <v>155</v>
      </c>
      <c r="F17" s="29" t="s">
        <v>162</v>
      </c>
      <c r="G17" s="23"/>
      <c r="H17" s="23"/>
    </row>
    <row r="18" spans="1:8" ht="48" x14ac:dyDescent="0.2">
      <c r="A18" s="106" t="str">
        <f>Critères!$A$17</f>
        <v>MULTIMÉDIA</v>
      </c>
      <c r="B18" s="28" t="str">
        <f>Critères!B17</f>
        <v>RGAA</v>
      </c>
      <c r="C18" s="28" t="str">
        <f>Critères!C17</f>
        <v>4.1</v>
      </c>
      <c r="D18" s="23" t="str">
        <f>Critères!D17</f>
        <v>Chaque média temporel pré-enregistré a-t-il, si nécessaire, une transcription textuelle ou une audiodescription (hors cas particuliers) ?</v>
      </c>
      <c r="E18" s="23" t="s">
        <v>155</v>
      </c>
      <c r="F18" s="29" t="s">
        <v>162</v>
      </c>
      <c r="G18" s="23"/>
      <c r="H18" s="23"/>
    </row>
    <row r="19" spans="1:8" ht="64" x14ac:dyDescent="0.2">
      <c r="A19" s="107"/>
      <c r="B19" s="28" t="str">
        <f>Critères!B18</f>
        <v>RGAA</v>
      </c>
      <c r="C19" s="28" t="str">
        <f>Critères!C18</f>
        <v>4.2</v>
      </c>
      <c r="D19" s="23" t="str">
        <f>Critères!D18</f>
        <v>Pour chaque média temporel pré-enregistré ayant une transcription textuelle ou une audiodescription synchronisée, celles-ci sont-elles pertinentes (hors cas particuliers) ?</v>
      </c>
      <c r="E19" s="23" t="s">
        <v>155</v>
      </c>
      <c r="F19" s="29" t="s">
        <v>162</v>
      </c>
      <c r="G19" s="23"/>
      <c r="H19" s="23"/>
    </row>
    <row r="20" spans="1:8" ht="48" x14ac:dyDescent="0.2">
      <c r="A20" s="107"/>
      <c r="B20" s="28" t="str">
        <f>Critères!B19</f>
        <v>RGAA</v>
      </c>
      <c r="C20" s="28" t="str">
        <f>Critères!C19</f>
        <v>4.3</v>
      </c>
      <c r="D20" s="23" t="str">
        <f>Critères!D19</f>
        <v>Chaque média temporel synchronisé pré-enregistré a-t-il, si nécessaire, des sous-titres synchronisés (hors cas particuliers) ?</v>
      </c>
      <c r="E20" s="23" t="s">
        <v>155</v>
      </c>
      <c r="F20" s="29" t="s">
        <v>162</v>
      </c>
      <c r="G20" s="23"/>
      <c r="H20" s="23"/>
    </row>
    <row r="21" spans="1:8" ht="48" x14ac:dyDescent="0.2">
      <c r="A21" s="107"/>
      <c r="B21" s="28" t="str">
        <f>Critères!B20</f>
        <v>RGAA</v>
      </c>
      <c r="C21" s="28" t="str">
        <f>Critères!C20</f>
        <v>4.4</v>
      </c>
      <c r="D21" s="23" t="str">
        <f>Critères!D20</f>
        <v>Pour chaque média temporel synchronisé pré-enregistré ayant des sous-titres synchronisés, ces sous-titres sont-ils pertinents ?</v>
      </c>
      <c r="E21" s="23" t="s">
        <v>155</v>
      </c>
      <c r="F21" s="29" t="s">
        <v>162</v>
      </c>
      <c r="G21" s="23"/>
      <c r="H21" s="23"/>
    </row>
    <row r="22" spans="1:8" ht="32" x14ac:dyDescent="0.2">
      <c r="A22" s="107"/>
      <c r="B22" s="28" t="str">
        <f>Critères!B21</f>
        <v>RGAA</v>
      </c>
      <c r="C22" s="28" t="str">
        <f>Critères!C21</f>
        <v>4.5</v>
      </c>
      <c r="D22" s="23" t="str">
        <f>Critères!D21</f>
        <v>Chaque média temporel pré-enregistré a-t-il, si nécessaire, une audiodescription synchronisée (hors cas particuliers) ?</v>
      </c>
      <c r="E22" s="23" t="s">
        <v>155</v>
      </c>
      <c r="F22" s="29" t="s">
        <v>162</v>
      </c>
      <c r="G22" s="23"/>
      <c r="H22" s="23"/>
    </row>
    <row r="23" spans="1:8" ht="32" x14ac:dyDescent="0.2">
      <c r="A23" s="107"/>
      <c r="B23" s="28" t="str">
        <f>Critères!B22</f>
        <v>RGAA</v>
      </c>
      <c r="C23" s="28" t="str">
        <f>Critères!C22</f>
        <v>4.6</v>
      </c>
      <c r="D23" s="23" t="str">
        <f>Critères!D22</f>
        <v>Pour chaque média temporel pré-enregistré ayant une audiodescription synchronisée, celle-ci est-elle pertinente ?</v>
      </c>
      <c r="E23" s="23" t="s">
        <v>155</v>
      </c>
      <c r="F23" s="29" t="s">
        <v>162</v>
      </c>
      <c r="G23" s="23"/>
      <c r="H23" s="23"/>
    </row>
    <row r="24" spans="1:8" ht="32" x14ac:dyDescent="0.2">
      <c r="A24" s="107"/>
      <c r="B24" s="28" t="str">
        <f>Critères!B23</f>
        <v>RGAA</v>
      </c>
      <c r="C24" s="28" t="str">
        <f>Critères!C23</f>
        <v>4.7</v>
      </c>
      <c r="D24" s="23" t="str">
        <f>Critères!D23</f>
        <v>Chaque média temporel est-il clairement identifiable (hors cas particuliers) ?</v>
      </c>
      <c r="E24" s="23" t="s">
        <v>155</v>
      </c>
      <c r="F24" s="29" t="s">
        <v>162</v>
      </c>
      <c r="G24" s="23"/>
      <c r="H24" s="23"/>
    </row>
    <row r="25" spans="1:8" ht="32" x14ac:dyDescent="0.2">
      <c r="A25" s="107"/>
      <c r="B25" s="28" t="str">
        <f>Critères!B24</f>
        <v>RGAA</v>
      </c>
      <c r="C25" s="28" t="str">
        <f>Critères!C24</f>
        <v>4.8</v>
      </c>
      <c r="D25" s="23" t="str">
        <f>Critères!D24</f>
        <v>Chaque média non temporel a-t-il, si nécessaire, une alternative (hors cas particuliers) ?</v>
      </c>
      <c r="E25" s="23" t="s">
        <v>155</v>
      </c>
      <c r="F25" s="29" t="s">
        <v>162</v>
      </c>
      <c r="G25" s="23"/>
      <c r="H25" s="23"/>
    </row>
    <row r="26" spans="1:8" ht="32" x14ac:dyDescent="0.2">
      <c r="A26" s="107"/>
      <c r="B26" s="28" t="str">
        <f>Critères!B25</f>
        <v>RGAA</v>
      </c>
      <c r="C26" s="28" t="str">
        <f>Critères!C25</f>
        <v>4.9</v>
      </c>
      <c r="D26" s="23" t="str">
        <f>Critères!D25</f>
        <v>Pour chaque média non temporel ayant une alternative, cette alternative est-elle pertinente ?</v>
      </c>
      <c r="E26" s="23" t="s">
        <v>155</v>
      </c>
      <c r="F26" s="29" t="s">
        <v>162</v>
      </c>
      <c r="G26" s="23"/>
      <c r="H26" s="23"/>
    </row>
    <row r="27" spans="1:8" ht="32" x14ac:dyDescent="0.2">
      <c r="A27" s="107"/>
      <c r="B27" s="28" t="str">
        <f>Critères!B26</f>
        <v>RGAA</v>
      </c>
      <c r="C27" s="28" t="str">
        <f>Critères!C26</f>
        <v>4.10</v>
      </c>
      <c r="D27" s="23" t="str">
        <f>Critères!D26</f>
        <v>Chaque son déclenché automatiquement est-il contrôlable par l’utilisateur ?</v>
      </c>
      <c r="E27" s="23" t="s">
        <v>155</v>
      </c>
      <c r="F27" s="29" t="s">
        <v>162</v>
      </c>
      <c r="G27" s="23"/>
      <c r="H27" s="23"/>
    </row>
    <row r="28" spans="1:8" ht="48" x14ac:dyDescent="0.2">
      <c r="A28" s="107"/>
      <c r="B28" s="28" t="str">
        <f>Critères!B27</f>
        <v>RGAA</v>
      </c>
      <c r="C28" s="28" t="str">
        <f>Critères!C27</f>
        <v>4.11</v>
      </c>
      <c r="D28" s="23" t="str">
        <f>Critères!D27</f>
        <v>La consultation de chaque média temporel est-elle, si nécessaire, contrôlable par le clavier et tout dispositif de pointage ?</v>
      </c>
      <c r="E28" s="23" t="s">
        <v>155</v>
      </c>
      <c r="F28" s="29" t="s">
        <v>162</v>
      </c>
      <c r="G28" s="23"/>
      <c r="H28" s="23"/>
    </row>
    <row r="29" spans="1:8" ht="32" x14ac:dyDescent="0.2">
      <c r="A29" s="107"/>
      <c r="B29" s="28" t="str">
        <f>Critères!B28</f>
        <v>RGAA</v>
      </c>
      <c r="C29" s="28" t="str">
        <f>Critères!C28</f>
        <v>4.12</v>
      </c>
      <c r="D29" s="23" t="str">
        <f>Critères!D28</f>
        <v>La consultation de chaque média non temporel est-elle contrôlable par le clavier et tout dispositif de pointage ?</v>
      </c>
      <c r="E29" s="23" t="s">
        <v>155</v>
      </c>
      <c r="F29" s="29" t="s">
        <v>162</v>
      </c>
      <c r="G29" s="23"/>
      <c r="H29" s="23"/>
    </row>
    <row r="30" spans="1:8" ht="32" x14ac:dyDescent="0.2">
      <c r="A30" s="107"/>
      <c r="B30" s="28" t="str">
        <f>Critères!B29</f>
        <v>RGAA</v>
      </c>
      <c r="C30" s="28" t="str">
        <f>Critères!C29</f>
        <v>4.13</v>
      </c>
      <c r="D30" s="23" t="str">
        <f>Critères!D29</f>
        <v>Chaque média temporel et non temporel est-il compatible avec les technologies d’assistance (hors cas particuliers) ?</v>
      </c>
      <c r="E30" s="23" t="s">
        <v>155</v>
      </c>
      <c r="F30" s="29" t="s">
        <v>162</v>
      </c>
      <c r="G30" s="23"/>
      <c r="H30" s="23"/>
    </row>
    <row r="31" spans="1:8" ht="80" x14ac:dyDescent="0.2">
      <c r="A31" s="107"/>
      <c r="B31" s="28" t="str">
        <f>Critères!B30</f>
        <v>-</v>
      </c>
      <c r="C31" s="28" t="str">
        <f>Critères!C30</f>
        <v>4.14</v>
      </c>
      <c r="D31" s="23" t="str">
        <f>Critères!D30</f>
        <v xml:space="preserve">Pour chaque média temporel qui dispose d’une piste de sous-titres synchronisés ou d’une audiodescription , les fonctionnalités de contrôle de ces alternatives sont-elles présentées au même niveau que les fonctionnalités principales  ? </v>
      </c>
      <c r="E31" s="23" t="s">
        <v>155</v>
      </c>
      <c r="F31" s="29" t="s">
        <v>162</v>
      </c>
      <c r="G31" s="23"/>
      <c r="H31" s="23"/>
    </row>
    <row r="32" spans="1:8" ht="64" x14ac:dyDescent="0.2">
      <c r="A32" s="107"/>
      <c r="B32" s="28" t="str">
        <f>Critères!B31</f>
        <v>-</v>
      </c>
      <c r="C32" s="28" t="str">
        <f>Critères!C31</f>
        <v>4.15</v>
      </c>
      <c r="D32" s="23" t="str">
        <f>Critères!D31</f>
        <v>Pour chaque fonctionnalité qui transmet, convertit ou enregistre un média temporel synchronisé pré-enregistré qui possède une piste de sous-titres, à l’issue du processus, les sous-titres sont-ils correctement conservés ?</v>
      </c>
      <c r="E32" s="23" t="s">
        <v>155</v>
      </c>
      <c r="F32" s="29" t="s">
        <v>162</v>
      </c>
      <c r="G32" s="23"/>
      <c r="H32" s="23"/>
    </row>
    <row r="33" spans="1:9" ht="64" x14ac:dyDescent="0.2">
      <c r="A33" s="107"/>
      <c r="B33" s="28" t="str">
        <f>Critères!B32</f>
        <v>-</v>
      </c>
      <c r="C33" s="28" t="str">
        <f>Critères!C32</f>
        <v>4.16</v>
      </c>
      <c r="D33" s="23" t="str">
        <f>Critères!D32</f>
        <v>Pour chaque fonctionnalité qui transmet, convertit ou enregistre un média temporel pré-enregistré avec une audiodescription synchronisée, à l’issue du processus, l’audiodescription est-elle correctement conservée ?</v>
      </c>
      <c r="E33" s="23" t="s">
        <v>155</v>
      </c>
      <c r="F33" s="29" t="s">
        <v>162</v>
      </c>
      <c r="G33" s="23"/>
      <c r="H33" s="23"/>
    </row>
    <row r="34" spans="1:9" ht="48" x14ac:dyDescent="0.2">
      <c r="A34" s="107"/>
      <c r="B34" s="28" t="str">
        <f>Critères!B33</f>
        <v>-</v>
      </c>
      <c r="C34" s="28" t="str">
        <f>Critères!C33</f>
        <v>4.17</v>
      </c>
      <c r="D34" s="23" t="str">
        <f>Critères!D33</f>
        <v>Pour chaque média temporel pré-enregistré, la présentation des sous-titres est-elle contrôlable par l’utilisateur (hors cas particuliers) ?</v>
      </c>
      <c r="E34" s="23" t="s">
        <v>155</v>
      </c>
      <c r="F34" s="29" t="s">
        <v>162</v>
      </c>
      <c r="G34" s="23"/>
      <c r="H34" s="23"/>
    </row>
    <row r="35" spans="1:9" ht="48" x14ac:dyDescent="0.2">
      <c r="A35" s="108"/>
      <c r="B35" s="28" t="str">
        <f>Critères!B34</f>
        <v>-</v>
      </c>
      <c r="C35" s="28" t="str">
        <f>Critères!C34</f>
        <v>4.18</v>
      </c>
      <c r="D35" s="23" t="str">
        <f>Critères!D34</f>
        <v>Pour chaque média temporel synchronisé pré-enregistré qui possède des sous-titres de traduction synchronisés, ceux-ci peuvent-ils être vocalisés (hors cas particuliers) ?</v>
      </c>
      <c r="E35" s="23" t="s">
        <v>155</v>
      </c>
      <c r="F35" s="29" t="s">
        <v>162</v>
      </c>
      <c r="G35" s="23"/>
      <c r="H35" s="23"/>
    </row>
    <row r="36" spans="1:9" ht="17" x14ac:dyDescent="0.2">
      <c r="A36" s="106" t="str">
        <f>Critères!$A$35</f>
        <v>TABLEAUX</v>
      </c>
      <c r="B36" s="28" t="str">
        <f>Critères!B35</f>
        <v>RGAA</v>
      </c>
      <c r="C36" s="28" t="str">
        <f>Critères!C35</f>
        <v>5.1</v>
      </c>
      <c r="D36" s="23" t="str">
        <f>Critères!D35</f>
        <v>Chaque tableau de données complexe a-t-il un résumé ?</v>
      </c>
      <c r="E36" s="23" t="s">
        <v>155</v>
      </c>
      <c r="F36" s="29" t="s">
        <v>162</v>
      </c>
      <c r="G36" s="23"/>
      <c r="H36" s="23"/>
    </row>
    <row r="37" spans="1:9" ht="32" x14ac:dyDescent="0.2">
      <c r="A37" s="107"/>
      <c r="B37" s="28" t="str">
        <f>Critères!B36</f>
        <v>RGAA</v>
      </c>
      <c r="C37" s="28" t="str">
        <f>Critères!C36</f>
        <v>5.2</v>
      </c>
      <c r="D37" s="23" t="str">
        <f>Critères!D36</f>
        <v>Pour chaque tableau de données complexe ayant un résumé, celui-ci est-il pertinent ?</v>
      </c>
      <c r="E37" s="23" t="s">
        <v>155</v>
      </c>
      <c r="F37" s="29" t="s">
        <v>162</v>
      </c>
      <c r="G37" s="23"/>
      <c r="H37" s="23"/>
    </row>
    <row r="38" spans="1:9" ht="32" x14ac:dyDescent="0.2">
      <c r="A38" s="107"/>
      <c r="B38" s="28" t="str">
        <f>Critères!B37</f>
        <v>RGAA</v>
      </c>
      <c r="C38" s="28" t="str">
        <f>Critères!C37</f>
        <v>5.3</v>
      </c>
      <c r="D38" s="23" t="str">
        <f>Critères!D37</f>
        <v>Pour chaque tableau de mise en forme, le contenu linéarisé reste-t-il compréhensible ?</v>
      </c>
      <c r="E38" s="23" t="s">
        <v>155</v>
      </c>
      <c r="F38" s="29" t="s">
        <v>162</v>
      </c>
      <c r="G38" s="23"/>
      <c r="H38" s="23"/>
    </row>
    <row r="39" spans="1:9" ht="32" x14ac:dyDescent="0.2">
      <c r="A39" s="107"/>
      <c r="B39" s="28" t="str">
        <f>Critères!B38</f>
        <v>RGAA</v>
      </c>
      <c r="C39" s="28" t="str">
        <f>Critères!C38</f>
        <v>5.4</v>
      </c>
      <c r="D39" s="23" t="str">
        <f>Critères!D38</f>
        <v>Pour chaque tableau de données ayant un titre, le titre est-il correctement associé au tableau de données ?</v>
      </c>
      <c r="E39" s="23" t="s">
        <v>155</v>
      </c>
      <c r="F39" s="29" t="s">
        <v>162</v>
      </c>
      <c r="G39" s="23"/>
      <c r="H39" s="23"/>
    </row>
    <row r="40" spans="1:9" ht="32" x14ac:dyDescent="0.2">
      <c r="A40" s="107"/>
      <c r="B40" s="28" t="str">
        <f>Critères!B39</f>
        <v>RGAA</v>
      </c>
      <c r="C40" s="28" t="str">
        <f>Critères!C39</f>
        <v>5.5</v>
      </c>
      <c r="D40" s="23" t="str">
        <f>Critères!D39</f>
        <v>Pour chaque tableau de données ayant un titre, celui-ci est-il pertinent ?</v>
      </c>
      <c r="E40" s="23" t="s">
        <v>155</v>
      </c>
      <c r="F40" s="29" t="s">
        <v>162</v>
      </c>
      <c r="G40" s="31"/>
      <c r="H40" s="23"/>
    </row>
    <row r="41" spans="1:9" ht="48" x14ac:dyDescent="0.2">
      <c r="A41" s="107"/>
      <c r="B41" s="28" t="str">
        <f>Critères!B40</f>
        <v>RGAA</v>
      </c>
      <c r="C41" s="28" t="str">
        <f>Critères!C40</f>
        <v>5.6</v>
      </c>
      <c r="D41" s="23" t="str">
        <f>Critères!D40</f>
        <v>Pour chaque tableau de données, chaque en-tête de colonnes et chaque en-tête de lignes sont-ils correctement déclarés ?</v>
      </c>
      <c r="E41" s="23" t="s">
        <v>155</v>
      </c>
      <c r="F41" s="29" t="s">
        <v>162</v>
      </c>
      <c r="G41" s="23"/>
      <c r="H41" s="23"/>
    </row>
    <row r="42" spans="1:9" ht="48" x14ac:dyDescent="0.2">
      <c r="A42" s="107"/>
      <c r="B42" s="28" t="str">
        <f>Critères!B41</f>
        <v>RGAA</v>
      </c>
      <c r="C42" s="28" t="str">
        <f>Critères!C41</f>
        <v>5.7</v>
      </c>
      <c r="D42" s="23" t="str">
        <f>Critères!D41</f>
        <v>Pour chaque tableau de données, la technique appropriée permettant d’associer chaque cellule avec ses en-têtes est-elle utilisée (hors cas particuliers) ?</v>
      </c>
      <c r="E42" s="23" t="s">
        <v>155</v>
      </c>
      <c r="F42" s="29" t="s">
        <v>162</v>
      </c>
      <c r="G42" s="23"/>
      <c r="H42" s="23"/>
    </row>
    <row r="43" spans="1:9" ht="48" x14ac:dyDescent="0.2">
      <c r="A43" s="108"/>
      <c r="B43" s="28" t="str">
        <f>Critères!B42</f>
        <v>RGAA</v>
      </c>
      <c r="C43" s="28" t="str">
        <f>Critères!C42</f>
        <v>5.8</v>
      </c>
      <c r="D43" s="23" t="str">
        <f>Critères!D42</f>
        <v>Chaque tableau de mise en forme ne doit pas utiliser d’éléments propres aux tableaux de données. Cette règle est-elle respectée ?</v>
      </c>
      <c r="E43" s="23" t="s">
        <v>155</v>
      </c>
      <c r="F43" s="29" t="s">
        <v>162</v>
      </c>
      <c r="G43" s="23"/>
      <c r="H43" s="23"/>
    </row>
    <row r="44" spans="1:9" ht="17" x14ac:dyDescent="0.2">
      <c r="A44" s="106" t="str">
        <f>Critères!$A$43</f>
        <v>LIENS</v>
      </c>
      <c r="B44" s="28" t="str">
        <f>Critères!B43</f>
        <v>RGAA</v>
      </c>
      <c r="C44" s="28" t="str">
        <f>Critères!C43</f>
        <v>6.1</v>
      </c>
      <c r="D44" s="23" t="str">
        <f>Critères!D43</f>
        <v>Chaque lien est-il explicite (hors cas particuliers) ?</v>
      </c>
      <c r="E44" s="23" t="s">
        <v>155</v>
      </c>
      <c r="F44" s="29" t="s">
        <v>162</v>
      </c>
      <c r="G44" s="23"/>
      <c r="H44" s="23"/>
    </row>
    <row r="45" spans="1:9" ht="17" x14ac:dyDescent="0.2">
      <c r="A45" s="108"/>
      <c r="B45" s="28" t="str">
        <f>Critères!B44</f>
        <v>RGAA</v>
      </c>
      <c r="C45" s="28" t="str">
        <f>Critères!C44</f>
        <v>6.2</v>
      </c>
      <c r="D45" s="23" t="str">
        <f>Critères!D44</f>
        <v>Dans chaque page web, chaque lien a-t-il un intitulé ?</v>
      </c>
      <c r="E45" s="23" t="s">
        <v>155</v>
      </c>
      <c r="F45" s="29" t="s">
        <v>162</v>
      </c>
      <c r="G45" s="23"/>
      <c r="H45" s="23"/>
    </row>
    <row r="46" spans="1:9" ht="32" x14ac:dyDescent="0.2">
      <c r="A46" s="106" t="str">
        <f>Critères!$A$45</f>
        <v>SCRIPTS</v>
      </c>
      <c r="B46" s="28" t="str">
        <f>Critères!B45</f>
        <v>RGAA</v>
      </c>
      <c r="C46" s="28" t="str">
        <f>Critères!C45</f>
        <v>7.1</v>
      </c>
      <c r="D46" s="23" t="str">
        <f>Critères!D45</f>
        <v>Chaque script est-il, si nécessaire, compatible avec les technologies d’assistance ?</v>
      </c>
      <c r="E46" s="23" t="s">
        <v>155</v>
      </c>
      <c r="F46" s="29" t="s">
        <v>162</v>
      </c>
      <c r="G46" s="23"/>
      <c r="H46" s="23"/>
    </row>
    <row r="47" spans="1:9" ht="32" x14ac:dyDescent="0.2">
      <c r="A47" s="107"/>
      <c r="B47" s="28" t="str">
        <f>Critères!B46</f>
        <v>RGAA</v>
      </c>
      <c r="C47" s="28" t="str">
        <f>Critères!C46</f>
        <v>7.2</v>
      </c>
      <c r="D47" s="23" t="str">
        <f>Critères!D46</f>
        <v>Pour chaque script ayant une alternative, cette alternative est-elle pertinente ?</v>
      </c>
      <c r="E47" s="23" t="s">
        <v>155</v>
      </c>
      <c r="F47" s="29" t="s">
        <v>162</v>
      </c>
      <c r="G47" s="23"/>
      <c r="H47" s="23"/>
      <c r="I47" s="37"/>
    </row>
    <row r="48" spans="1:9" ht="32" x14ac:dyDescent="0.2">
      <c r="A48" s="107"/>
      <c r="B48" s="28" t="str">
        <f>Critères!B47</f>
        <v>RGAA</v>
      </c>
      <c r="C48" s="28" t="str">
        <f>Critères!C47</f>
        <v>7.3</v>
      </c>
      <c r="D48" s="23" t="str">
        <f>Critères!D47</f>
        <v>Chaque script est-il contrôlable par le clavier et par tout dispositif de pointage (hors cas particuliers) ?</v>
      </c>
      <c r="E48" s="23" t="s">
        <v>155</v>
      </c>
      <c r="F48" s="29" t="s">
        <v>162</v>
      </c>
      <c r="G48" s="23"/>
      <c r="H48" s="23"/>
    </row>
    <row r="49" spans="1:8" ht="32" x14ac:dyDescent="0.2">
      <c r="A49" s="107"/>
      <c r="B49" s="28" t="str">
        <f>Critères!B48</f>
        <v>RGAA</v>
      </c>
      <c r="C49" s="28" t="str">
        <f>Critères!C48</f>
        <v>7.4</v>
      </c>
      <c r="D49" s="23" t="str">
        <f>Critères!D48</f>
        <v>Pour chaque script qui initie un changement de contexte, l’utilisateur est-il averti ou en a-t-il le contrôle ?</v>
      </c>
      <c r="E49" s="23" t="s">
        <v>155</v>
      </c>
      <c r="F49" s="29" t="s">
        <v>162</v>
      </c>
      <c r="G49" s="23"/>
      <c r="H49" s="23"/>
    </row>
    <row r="50" spans="1:8" ht="32" x14ac:dyDescent="0.2">
      <c r="A50" s="108"/>
      <c r="B50" s="28" t="str">
        <f>Critères!B49</f>
        <v>RGAA</v>
      </c>
      <c r="C50" s="28" t="str">
        <f>Critères!C49</f>
        <v>7.5</v>
      </c>
      <c r="D50" s="23" t="str">
        <f>Critères!D49</f>
        <v>Dans chaque page web, les messages de statut sont-ils correctement restitués par les technologies d’assistance ?</v>
      </c>
      <c r="E50" s="23" t="s">
        <v>155</v>
      </c>
      <c r="F50" s="29" t="s">
        <v>162</v>
      </c>
      <c r="G50" s="23"/>
      <c r="H50" s="23"/>
    </row>
    <row r="51" spans="1:8" ht="17" x14ac:dyDescent="0.2">
      <c r="A51" s="106" t="str">
        <f>Critères!$A$50</f>
        <v>ÉLÉMENTS OBLIGATOIRES</v>
      </c>
      <c r="B51" s="28" t="str">
        <f>Critères!B50</f>
        <v>RGAA</v>
      </c>
      <c r="C51" s="28" t="str">
        <f>Critères!C50</f>
        <v>8.1</v>
      </c>
      <c r="D51" s="23" t="str">
        <f>Critères!D50</f>
        <v>Chaque page web est-elle définie par un type de document ?</v>
      </c>
      <c r="E51" s="23" t="s">
        <v>155</v>
      </c>
      <c r="F51" s="29" t="s">
        <v>162</v>
      </c>
      <c r="G51" s="23"/>
      <c r="H51" s="23"/>
    </row>
    <row r="52" spans="1:8" ht="32" x14ac:dyDescent="0.2">
      <c r="A52" s="107"/>
      <c r="B52" s="28" t="str">
        <f>Critères!B51</f>
        <v>RGAA</v>
      </c>
      <c r="C52" s="28" t="str">
        <f>Critères!C51</f>
        <v>8.2</v>
      </c>
      <c r="D52" s="23" t="str">
        <f>Critères!D51</f>
        <v>Pour chaque page web, le code source généré est-il valide selon le type de document spécifié (hors cas particuliers) ?</v>
      </c>
      <c r="E52" s="23" t="s">
        <v>155</v>
      </c>
      <c r="F52" s="29" t="s">
        <v>162</v>
      </c>
      <c r="G52" s="23"/>
      <c r="H52" s="23"/>
    </row>
    <row r="53" spans="1:8" ht="32" x14ac:dyDescent="0.2">
      <c r="A53" s="107"/>
      <c r="B53" s="28" t="str">
        <f>Critères!B52</f>
        <v>RGAA</v>
      </c>
      <c r="C53" s="28" t="str">
        <f>Critères!C52</f>
        <v>8.3</v>
      </c>
      <c r="D53" s="23" t="str">
        <f>Critères!D52</f>
        <v>Dans chaque page web, la langue par défaut est-elle présente ?</v>
      </c>
      <c r="E53" s="23" t="s">
        <v>155</v>
      </c>
      <c r="F53" s="29" t="s">
        <v>162</v>
      </c>
      <c r="G53" s="23"/>
      <c r="H53" s="23"/>
    </row>
    <row r="54" spans="1:8" ht="32" x14ac:dyDescent="0.2">
      <c r="A54" s="107"/>
      <c r="B54" s="28" t="str">
        <f>Critères!B53</f>
        <v>RGAA</v>
      </c>
      <c r="C54" s="28" t="str">
        <f>Critères!C53</f>
        <v>8.4</v>
      </c>
      <c r="D54" s="23" t="str">
        <f>Critères!D53</f>
        <v>Pour chaque page web ayant une langue par défaut, le code de langue est-il pertinent ?</v>
      </c>
      <c r="E54" s="23" t="s">
        <v>155</v>
      </c>
      <c r="F54" s="29" t="s">
        <v>162</v>
      </c>
      <c r="G54" s="23"/>
      <c r="H54" s="23"/>
    </row>
    <row r="55" spans="1:8" ht="17" x14ac:dyDescent="0.2">
      <c r="A55" s="107"/>
      <c r="B55" s="28" t="str">
        <f>Critères!B54</f>
        <v>RGAA</v>
      </c>
      <c r="C55" s="28" t="str">
        <f>Critères!C54</f>
        <v>8.5</v>
      </c>
      <c r="D55" s="23" t="str">
        <f>Critères!D54</f>
        <v>Chaque page web a-t-elle un titre de page ?</v>
      </c>
      <c r="E55" s="23" t="s">
        <v>155</v>
      </c>
      <c r="F55" s="29" t="s">
        <v>162</v>
      </c>
      <c r="G55" s="23"/>
      <c r="H55" s="23"/>
    </row>
    <row r="56" spans="1:8" ht="32" x14ac:dyDescent="0.2">
      <c r="A56" s="107"/>
      <c r="B56" s="28" t="str">
        <f>Critères!B55</f>
        <v>RGAA</v>
      </c>
      <c r="C56" s="28" t="str">
        <f>Critères!C55</f>
        <v>8.6</v>
      </c>
      <c r="D56" s="23" t="str">
        <f>Critères!D55</f>
        <v>Pour chaque page web ayant un titre de page, ce titre est-il pertinent ?</v>
      </c>
      <c r="E56" s="23" t="s">
        <v>155</v>
      </c>
      <c r="F56" s="29" t="s">
        <v>162</v>
      </c>
      <c r="G56" s="23"/>
      <c r="H56" s="23"/>
    </row>
    <row r="57" spans="1:8" ht="32" x14ac:dyDescent="0.2">
      <c r="A57" s="107"/>
      <c r="B57" s="28" t="str">
        <f>Critères!B56</f>
        <v>RGAA</v>
      </c>
      <c r="C57" s="28" t="str">
        <f>Critères!C56</f>
        <v>8.7</v>
      </c>
      <c r="D57" s="23" t="str">
        <f>Critères!D56</f>
        <v>Dans chaque page web, chaque changement de langue est-il indiqué dans le code source (hors cas particuliers) ?</v>
      </c>
      <c r="E57" s="23" t="s">
        <v>155</v>
      </c>
      <c r="F57" s="29" t="s">
        <v>162</v>
      </c>
      <c r="G57" s="23"/>
      <c r="H57" s="23"/>
    </row>
    <row r="58" spans="1:8" ht="32" x14ac:dyDescent="0.2">
      <c r="A58" s="107"/>
      <c r="B58" s="28" t="str">
        <f>Critères!B57</f>
        <v>RGAA</v>
      </c>
      <c r="C58" s="28" t="str">
        <f>Critères!C57</f>
        <v>8.8</v>
      </c>
      <c r="D58" s="23" t="str">
        <f>Critères!D57</f>
        <v>Dans chaque page web, le code de langue de chaque changement de langue est-il valide et pertinent ?</v>
      </c>
      <c r="E58" s="23" t="s">
        <v>155</v>
      </c>
      <c r="F58" s="29" t="s">
        <v>162</v>
      </c>
      <c r="G58" s="23"/>
      <c r="H58" s="23"/>
    </row>
    <row r="59" spans="1:8" ht="48" x14ac:dyDescent="0.2">
      <c r="A59" s="107"/>
      <c r="B59" s="28" t="str">
        <f>Critères!B58</f>
        <v>RGAA</v>
      </c>
      <c r="C59" s="28" t="str">
        <f>Critères!C58</f>
        <v>8.9</v>
      </c>
      <c r="D59" s="23" t="str">
        <f>Critères!D58</f>
        <v>Dans chaque page web, les balises ne doivent pas être utilisées uniquement à des fins de présentation. Cette règle est-elle respectée ?</v>
      </c>
      <c r="E59" s="23" t="s">
        <v>155</v>
      </c>
      <c r="F59" s="29" t="s">
        <v>162</v>
      </c>
      <c r="G59" s="23"/>
      <c r="H59" s="23"/>
    </row>
    <row r="60" spans="1:8" ht="32" x14ac:dyDescent="0.2">
      <c r="A60" s="108"/>
      <c r="B60" s="28" t="str">
        <f>Critères!B59</f>
        <v>RGAA</v>
      </c>
      <c r="C60" s="28" t="str">
        <f>Critères!C59</f>
        <v>8.10</v>
      </c>
      <c r="D60" s="23" t="str">
        <f>Critères!D59</f>
        <v>Dans chaque page web, les changements du sens de lecture sont-ils signalés ?</v>
      </c>
      <c r="E60" s="23" t="s">
        <v>155</v>
      </c>
      <c r="F60" s="29" t="s">
        <v>162</v>
      </c>
      <c r="G60" s="23"/>
      <c r="H60" s="23"/>
    </row>
    <row r="61" spans="1:8" ht="32" x14ac:dyDescent="0.2">
      <c r="A61" s="106" t="str">
        <f>Critères!$A$60</f>
        <v>STRUCTURATION</v>
      </c>
      <c r="B61" s="28" t="str">
        <f>Critères!B60</f>
        <v>RGAA</v>
      </c>
      <c r="C61" s="28" t="str">
        <f>Critères!C60</f>
        <v>9.1</v>
      </c>
      <c r="D61" s="23" t="str">
        <f>Critères!D60</f>
        <v>Dans chaque page web, l’information est-elle structurée par l’utilisation appropriée de titres ?</v>
      </c>
      <c r="E61" s="23" t="s">
        <v>155</v>
      </c>
      <c r="F61" s="29" t="s">
        <v>162</v>
      </c>
      <c r="G61" s="23"/>
      <c r="H61" s="23"/>
    </row>
    <row r="62" spans="1:8" ht="32" x14ac:dyDescent="0.2">
      <c r="A62" s="107"/>
      <c r="B62" s="28" t="str">
        <f>Critères!B61</f>
        <v>RGAA</v>
      </c>
      <c r="C62" s="28" t="str">
        <f>Critères!C61</f>
        <v>9.2</v>
      </c>
      <c r="D62" s="23" t="str">
        <f>Critères!D61</f>
        <v>Dans chaque page web, la structure du document est-elle cohérente (hors cas particuliers) ?</v>
      </c>
      <c r="E62" s="23" t="s">
        <v>155</v>
      </c>
      <c r="F62" s="29" t="s">
        <v>162</v>
      </c>
      <c r="G62" s="23"/>
      <c r="H62" s="23"/>
    </row>
    <row r="63" spans="1:8" ht="32" x14ac:dyDescent="0.2">
      <c r="A63" s="107"/>
      <c r="B63" s="28" t="str">
        <f>Critères!B62</f>
        <v>RGAA</v>
      </c>
      <c r="C63" s="28" t="str">
        <f>Critères!C62</f>
        <v>9.3</v>
      </c>
      <c r="D63" s="23" t="str">
        <f>Critères!D62</f>
        <v>Dans chaque page web, chaque liste est-elle correctement structurée ?</v>
      </c>
      <c r="E63" s="23" t="s">
        <v>155</v>
      </c>
      <c r="F63" s="29" t="s">
        <v>162</v>
      </c>
      <c r="G63" s="23"/>
      <c r="H63" s="23"/>
    </row>
    <row r="64" spans="1:8" ht="32" x14ac:dyDescent="0.2">
      <c r="A64" s="108"/>
      <c r="B64" s="28" t="str">
        <f>Critères!B63</f>
        <v>RGAA</v>
      </c>
      <c r="C64" s="28" t="str">
        <f>Critères!C63</f>
        <v>9.4</v>
      </c>
      <c r="D64" s="23" t="str">
        <f>Critères!D63</f>
        <v>Dans chaque page web, chaque citation est-elle correctement indiquée ?</v>
      </c>
      <c r="E64" s="23" t="s">
        <v>155</v>
      </c>
      <c r="F64" s="29" t="s">
        <v>162</v>
      </c>
      <c r="G64" s="23"/>
      <c r="H64" s="23"/>
    </row>
    <row r="65" spans="1:8" ht="32" x14ac:dyDescent="0.2">
      <c r="A65" s="106" t="str">
        <f>Critères!$A$64</f>
        <v>PRÉSENTATION</v>
      </c>
      <c r="B65" s="28" t="str">
        <f>Critères!B64</f>
        <v>RGAA</v>
      </c>
      <c r="C65" s="28" t="str">
        <f>Critères!C64</f>
        <v>10.1</v>
      </c>
      <c r="D65" s="23" t="str">
        <f>Critères!D64</f>
        <v>Dans le site web, des feuilles de styles sont-elles utilisées pour contrôler la présentation de l’information ?</v>
      </c>
      <c r="E65" s="23" t="s">
        <v>155</v>
      </c>
      <c r="F65" s="29" t="s">
        <v>162</v>
      </c>
      <c r="G65" s="23"/>
      <c r="H65" s="23"/>
    </row>
    <row r="66" spans="1:8" ht="48" x14ac:dyDescent="0.2">
      <c r="A66" s="107"/>
      <c r="B66" s="28" t="str">
        <f>Critères!B65</f>
        <v>RGAA</v>
      </c>
      <c r="C66" s="28" t="str">
        <f>Critères!C65</f>
        <v>10.2</v>
      </c>
      <c r="D66" s="23" t="str">
        <f>Critères!D65</f>
        <v>Dans chaque page web, le contenu visible porteur d’information reste-t-il présent lorsque les feuilles de styles sont désactivées ?</v>
      </c>
      <c r="E66" s="23" t="s">
        <v>155</v>
      </c>
      <c r="F66" s="29" t="s">
        <v>162</v>
      </c>
      <c r="G66" s="23"/>
      <c r="H66" s="23"/>
    </row>
    <row r="67" spans="1:8" ht="48" x14ac:dyDescent="0.2">
      <c r="A67" s="107"/>
      <c r="B67" s="28" t="str">
        <f>Critères!B66</f>
        <v>RGAA</v>
      </c>
      <c r="C67" s="28" t="str">
        <f>Critères!C66</f>
        <v>10.3</v>
      </c>
      <c r="D67" s="23" t="str">
        <f>Critères!D66</f>
        <v>Dans chaque page web, l’information reste-t-elle compréhensible lorsque les feuilles de styles sont désactivées ?</v>
      </c>
      <c r="E67" s="23" t="s">
        <v>155</v>
      </c>
      <c r="F67" s="29" t="s">
        <v>162</v>
      </c>
      <c r="G67" s="23"/>
      <c r="H67" s="23"/>
    </row>
    <row r="68" spans="1:8" ht="48" x14ac:dyDescent="0.2">
      <c r="A68" s="107"/>
      <c r="B68" s="28" t="str">
        <f>Critères!B67</f>
        <v>RGAA</v>
      </c>
      <c r="C68" s="28" t="str">
        <f>Critères!C67</f>
        <v>10.4</v>
      </c>
      <c r="D68" s="23" t="str">
        <f>Critères!D67</f>
        <v>Dans chaque page web, le texte reste-t-il lisible lorsque la taille des caractères est augmentée jusqu’à 200%, au moins (hors cas particuliers) ?</v>
      </c>
      <c r="E68" s="23" t="s">
        <v>155</v>
      </c>
      <c r="F68" s="29" t="s">
        <v>162</v>
      </c>
      <c r="G68" s="23"/>
      <c r="H68" s="23"/>
    </row>
    <row r="69" spans="1:8" ht="48" x14ac:dyDescent="0.2">
      <c r="A69" s="107"/>
      <c r="B69" s="28" t="str">
        <f>Critères!B68</f>
        <v>RGAA</v>
      </c>
      <c r="C69" s="28" t="str">
        <f>Critères!C68</f>
        <v>10.5</v>
      </c>
      <c r="D69" s="23" t="str">
        <f>Critères!D68</f>
        <v>Dans chaque page web, les déclarations CSS de couleurs de fond d’élément et de police sont-elles correctement utilisées ?</v>
      </c>
      <c r="E69" s="23" t="s">
        <v>155</v>
      </c>
      <c r="F69" s="29" t="s">
        <v>162</v>
      </c>
      <c r="G69" s="23"/>
      <c r="H69" s="23"/>
    </row>
    <row r="70" spans="1:8" ht="32" x14ac:dyDescent="0.2">
      <c r="A70" s="107"/>
      <c r="B70" s="28" t="str">
        <f>Critères!B69</f>
        <v>RGAA</v>
      </c>
      <c r="C70" s="28" t="str">
        <f>Critères!C69</f>
        <v>10.6</v>
      </c>
      <c r="D70" s="23" t="str">
        <f>Critères!D69</f>
        <v>Dans chaque page web, chaque lien dont la nature n’est pas évidente est-il visible par rapport au texte environnant ?</v>
      </c>
      <c r="E70" s="23" t="s">
        <v>155</v>
      </c>
      <c r="F70" s="29" t="s">
        <v>162</v>
      </c>
      <c r="G70" s="23"/>
      <c r="H70" s="23"/>
    </row>
    <row r="71" spans="1:8" ht="32" x14ac:dyDescent="0.2">
      <c r="A71" s="107"/>
      <c r="B71" s="28" t="str">
        <f>Critères!B70</f>
        <v>RGAA</v>
      </c>
      <c r="C71" s="28" t="str">
        <f>Critères!C70</f>
        <v>10.7</v>
      </c>
      <c r="D71" s="23" t="str">
        <f>Critères!D70</f>
        <v>Dans chaque page web, pour chaque élément recevant le focus, la prise de focus est-elle visible ?</v>
      </c>
      <c r="E71" s="23" t="s">
        <v>155</v>
      </c>
      <c r="F71" s="29" t="s">
        <v>162</v>
      </c>
      <c r="G71" s="23"/>
      <c r="H71" s="23"/>
    </row>
    <row r="72" spans="1:8" ht="32" x14ac:dyDescent="0.2">
      <c r="A72" s="107"/>
      <c r="B72" s="28" t="str">
        <f>Critères!B71</f>
        <v>RGAA</v>
      </c>
      <c r="C72" s="28" t="str">
        <f>Critères!C71</f>
        <v>10.8</v>
      </c>
      <c r="D72" s="23" t="str">
        <f>Critères!D71</f>
        <v>Pour chaque page web, les contenus cachés ont-ils vocation à être ignorés par les technologies d’assistance ?</v>
      </c>
      <c r="E72" s="23" t="s">
        <v>155</v>
      </c>
      <c r="F72" s="29" t="s">
        <v>162</v>
      </c>
      <c r="G72" s="23"/>
      <c r="H72" s="23"/>
    </row>
    <row r="73" spans="1:8" ht="48" x14ac:dyDescent="0.2">
      <c r="A73" s="107"/>
      <c r="B73" s="28" t="str">
        <f>Critères!B72</f>
        <v>RGAA</v>
      </c>
      <c r="C73" s="28" t="str">
        <f>Critères!C72</f>
        <v>10.9</v>
      </c>
      <c r="D73" s="23" t="str">
        <f>Critères!D72</f>
        <v>Dans chaque page web, l’information ne doit pas être donnée uniquement par la forme, taille ou position. Cette règle est-elle respectée ?</v>
      </c>
      <c r="E73" s="23" t="s">
        <v>155</v>
      </c>
      <c r="F73" s="29" t="s">
        <v>162</v>
      </c>
      <c r="G73" s="23"/>
      <c r="H73" s="23"/>
    </row>
    <row r="74" spans="1:8" ht="48" x14ac:dyDescent="0.2">
      <c r="A74" s="107"/>
      <c r="B74" s="28" t="str">
        <f>Critères!B73</f>
        <v>RGAA</v>
      </c>
      <c r="C74" s="28" t="str">
        <f>Critères!C73</f>
        <v>10.10</v>
      </c>
      <c r="D74" s="23" t="str">
        <f>Critères!D73</f>
        <v>Dans chaque page web, l’information ne doit pas être donnée par la forme, taille ou position uniquement. Cette règle est-elle implémentée de façon pertinente ?</v>
      </c>
      <c r="E74" s="23" t="s">
        <v>155</v>
      </c>
      <c r="F74" s="29" t="s">
        <v>162</v>
      </c>
      <c r="G74" s="23"/>
      <c r="H74" s="23"/>
    </row>
    <row r="75" spans="1:8" ht="96" x14ac:dyDescent="0.2">
      <c r="A75" s="107"/>
      <c r="B75" s="28" t="str">
        <f>Critères!B74</f>
        <v>RGAA</v>
      </c>
      <c r="C75" s="28" t="str">
        <f>Critères!C74</f>
        <v>10.11</v>
      </c>
      <c r="D75" s="23" t="str">
        <f>Critères!D74</f>
        <v>Pour chaque page web, les contenus peuvent-ils être présentés sans perte d’information ou de fonctionnalité et sans avoir recours soit à un défilement vertical pour une fenêtre ayant une hauteur de 256 px, soit à un défilement horizontal pour une fenêtre ayant une largeur de 320 px (hors cas particuliers) ?</v>
      </c>
      <c r="E75" s="23" t="s">
        <v>155</v>
      </c>
      <c r="F75" s="29" t="s">
        <v>162</v>
      </c>
      <c r="G75" s="23"/>
      <c r="H75" s="23"/>
    </row>
    <row r="76" spans="1:8" ht="64" x14ac:dyDescent="0.2">
      <c r="A76" s="107"/>
      <c r="B76" s="28" t="str">
        <f>Critères!B75</f>
        <v>RGAA</v>
      </c>
      <c r="C76" s="28" t="str">
        <f>Critères!C75</f>
        <v>10.12</v>
      </c>
      <c r="D76" s="23" t="str">
        <f>Critères!D75</f>
        <v>Dans chaque page web, les propriétés d’espacement du texte peuvent-elles être redéfinies par l’utilisateur sans perte de contenu ou de fonctionnalité (hors cas particuliers) ?</v>
      </c>
      <c r="E76" s="23" t="s">
        <v>155</v>
      </c>
      <c r="F76" s="29" t="s">
        <v>162</v>
      </c>
      <c r="G76" s="23"/>
      <c r="H76" s="23"/>
    </row>
    <row r="77" spans="1:8" ht="64" x14ac:dyDescent="0.2">
      <c r="A77" s="107"/>
      <c r="B77" s="28" t="str">
        <f>Critères!B76</f>
        <v>RGAA</v>
      </c>
      <c r="C77" s="28" t="str">
        <f>Critères!C76</f>
        <v>10.13</v>
      </c>
      <c r="D77" s="23" t="str">
        <f>Critères!D76</f>
        <v>Dans chaque page web, les contenus additionnels apparaissant à la prise de focus ou au survol d’un composant d’interface sont-ils contrôlables par l’utilisateur (hors cas particuliers) ?</v>
      </c>
      <c r="E77" s="23" t="s">
        <v>155</v>
      </c>
      <c r="F77" s="29" t="s">
        <v>162</v>
      </c>
      <c r="G77" s="23"/>
      <c r="H77" s="23"/>
    </row>
    <row r="78" spans="1:8" ht="48" x14ac:dyDescent="0.2">
      <c r="A78" s="108"/>
      <c r="B78" s="28" t="str">
        <f>Critères!B77</f>
        <v>RGAA</v>
      </c>
      <c r="C78" s="28" t="str">
        <f>Critères!C77</f>
        <v>10.14</v>
      </c>
      <c r="D78" s="23" t="str">
        <f>Critères!D77</f>
        <v>Dans chaque page web, les contenus additionnels apparaissant via les styles CSS uniquement peuvent-ils être rendus visibles au clavier et par tout dispositif de pointage ?</v>
      </c>
      <c r="E78" s="23" t="s">
        <v>155</v>
      </c>
      <c r="F78" s="29" t="s">
        <v>162</v>
      </c>
      <c r="G78" s="23"/>
      <c r="H78" s="23"/>
    </row>
    <row r="79" spans="1:8" ht="17" x14ac:dyDescent="0.2">
      <c r="A79" s="106" t="str">
        <f>Critères!$A$78</f>
        <v>FORMULAIRES</v>
      </c>
      <c r="B79" s="28" t="str">
        <f>Critères!B78</f>
        <v>RGAA</v>
      </c>
      <c r="C79" s="28" t="str">
        <f>Critères!C78</f>
        <v>11.1</v>
      </c>
      <c r="D79" s="23" t="str">
        <f>Critères!D78</f>
        <v>Chaque champ de formulaire a-t-il une étiquette ?</v>
      </c>
      <c r="E79" s="23" t="s">
        <v>155</v>
      </c>
      <c r="F79" s="29" t="s">
        <v>162</v>
      </c>
      <c r="G79" s="23"/>
      <c r="H79" s="23"/>
    </row>
    <row r="80" spans="1:8" ht="32" x14ac:dyDescent="0.2">
      <c r="A80" s="107"/>
      <c r="B80" s="28" t="str">
        <f>Critères!B79</f>
        <v>RGAA</v>
      </c>
      <c r="C80" s="28" t="str">
        <f>Critères!C79</f>
        <v>11.2</v>
      </c>
      <c r="D80" s="23" t="str">
        <f>Critères!D79</f>
        <v>Chaque étiquette associée à un champ de formulaire est-elle pertinente (hors cas particuliers) ?</v>
      </c>
      <c r="E80" s="23" t="s">
        <v>155</v>
      </c>
      <c r="F80" s="29" t="s">
        <v>162</v>
      </c>
      <c r="G80" s="23"/>
      <c r="H80" s="23"/>
    </row>
    <row r="81" spans="1:8" ht="64" x14ac:dyDescent="0.2">
      <c r="A81" s="107"/>
      <c r="B81" s="28" t="str">
        <f>Critères!B80</f>
        <v>RGAA</v>
      </c>
      <c r="C81" s="28" t="str">
        <f>Critères!C80</f>
        <v>11.3</v>
      </c>
      <c r="D81" s="23" t="str">
        <f>Critères!D80</f>
        <v>Dans chaque formulaire, chaque étiquette associée à un champ de formulaire ayant la même fonction et répétée plusieurs fois dans une même page ou dans un ensemble de pages est-elle cohérente ?</v>
      </c>
      <c r="E81" s="23" t="s">
        <v>155</v>
      </c>
      <c r="F81" s="29" t="s">
        <v>162</v>
      </c>
      <c r="G81" s="23"/>
      <c r="H81" s="23"/>
    </row>
    <row r="82" spans="1:8" ht="32" x14ac:dyDescent="0.2">
      <c r="A82" s="107"/>
      <c r="B82" s="28" t="str">
        <f>Critères!B81</f>
        <v>RGAA</v>
      </c>
      <c r="C82" s="28" t="str">
        <f>Critères!C81</f>
        <v>11.4</v>
      </c>
      <c r="D82" s="23" t="str">
        <f>Critères!D81</f>
        <v>Dans chaque formulaire, chaque étiquette de champ et son champ associé sont-ils accolés (hors cas particuliers) ?</v>
      </c>
      <c r="E82" s="23" t="s">
        <v>155</v>
      </c>
      <c r="F82" s="29" t="s">
        <v>162</v>
      </c>
      <c r="G82" s="23"/>
      <c r="H82" s="23"/>
    </row>
    <row r="83" spans="1:8" ht="32" x14ac:dyDescent="0.2">
      <c r="A83" s="107"/>
      <c r="B83" s="28" t="str">
        <f>Critères!B82</f>
        <v>RGAA</v>
      </c>
      <c r="C83" s="28" t="str">
        <f>Critères!C82</f>
        <v>11.5</v>
      </c>
      <c r="D83" s="23" t="str">
        <f>Critères!D82</f>
        <v>Dans chaque formulaire, les champs de même nature sont-ils regroupés, si nécessaire ?</v>
      </c>
      <c r="E83" s="23" t="s">
        <v>155</v>
      </c>
      <c r="F83" s="29" t="s">
        <v>162</v>
      </c>
      <c r="G83" s="23"/>
      <c r="H83" s="23"/>
    </row>
    <row r="84" spans="1:8" ht="32" x14ac:dyDescent="0.2">
      <c r="A84" s="107"/>
      <c r="B84" s="28" t="str">
        <f>Critères!B83</f>
        <v>RGAA</v>
      </c>
      <c r="C84" s="28" t="str">
        <f>Critères!C83</f>
        <v>11.6</v>
      </c>
      <c r="D84" s="23" t="str">
        <f>Critères!D83</f>
        <v>Dans chaque formulaire, chaque regroupement de champs de même nature a-t-il une légende ?</v>
      </c>
      <c r="E84" s="23" t="s">
        <v>155</v>
      </c>
      <c r="F84" s="29" t="s">
        <v>162</v>
      </c>
      <c r="G84" s="23"/>
      <c r="H84" s="23"/>
    </row>
    <row r="85" spans="1:8" ht="48" x14ac:dyDescent="0.2">
      <c r="A85" s="107"/>
      <c r="B85" s="28" t="str">
        <f>Critères!B84</f>
        <v>RGAA</v>
      </c>
      <c r="C85" s="28" t="str">
        <f>Critères!C84</f>
        <v>11.7</v>
      </c>
      <c r="D85" s="23" t="str">
        <f>Critères!D84</f>
        <v>Dans chaque formulaire, chaque légende associée à un regroupement de champs de même nature est-elle pertinente ?</v>
      </c>
      <c r="E85" s="23" t="s">
        <v>155</v>
      </c>
      <c r="F85" s="29" t="s">
        <v>162</v>
      </c>
      <c r="G85" s="23"/>
      <c r="H85" s="23"/>
    </row>
    <row r="86" spans="1:8" ht="32" x14ac:dyDescent="0.2">
      <c r="A86" s="107"/>
      <c r="B86" s="28" t="str">
        <f>Critères!B85</f>
        <v>RGAA</v>
      </c>
      <c r="C86" s="28" t="str">
        <f>Critères!C85</f>
        <v>11.8</v>
      </c>
      <c r="D86" s="23" t="str">
        <f>Critères!D85</f>
        <v>Dans chaque formulaire, les items de même nature d’une liste de choix sont-ils regroupés de manière pertinente ?</v>
      </c>
      <c r="E86" s="23" t="s">
        <v>155</v>
      </c>
      <c r="F86" s="29" t="s">
        <v>162</v>
      </c>
      <c r="G86" s="23"/>
      <c r="H86" s="23"/>
    </row>
    <row r="87" spans="1:8" ht="32" x14ac:dyDescent="0.2">
      <c r="A87" s="107"/>
      <c r="B87" s="28" t="str">
        <f>Critères!B86</f>
        <v>RGAA</v>
      </c>
      <c r="C87" s="28" t="str">
        <f>Critères!C86</f>
        <v>11.9</v>
      </c>
      <c r="D87" s="23" t="str">
        <f>Critères!D86</f>
        <v>Dans chaque formulaire, l’intitulé de chaque bouton est-il pertinent (hors cas particuliers) ?</v>
      </c>
      <c r="E87" s="23" t="s">
        <v>155</v>
      </c>
      <c r="F87" s="29" t="s">
        <v>162</v>
      </c>
      <c r="G87" s="23"/>
      <c r="H87" s="23"/>
    </row>
    <row r="88" spans="1:8" ht="32" x14ac:dyDescent="0.2">
      <c r="A88" s="107"/>
      <c r="B88" s="28" t="str">
        <f>Critères!B87</f>
        <v>RGAA</v>
      </c>
      <c r="C88" s="28" t="str">
        <f>Critères!C87</f>
        <v>11.10</v>
      </c>
      <c r="D88" s="23" t="str">
        <f>Critères!D87</f>
        <v>Dans chaque formulaire, le contrôle de saisie est-il utilisé de manière pertinente (hors cas particuliers) ?</v>
      </c>
      <c r="E88" s="23" t="s">
        <v>155</v>
      </c>
      <c r="F88" s="29" t="s">
        <v>162</v>
      </c>
      <c r="G88" s="23"/>
      <c r="H88" s="23"/>
    </row>
    <row r="89" spans="1:8" ht="48" x14ac:dyDescent="0.2">
      <c r="A89" s="107"/>
      <c r="B89" s="28" t="str">
        <f>Critères!B88</f>
        <v>RGAA</v>
      </c>
      <c r="C89" s="28" t="str">
        <f>Critères!C88</f>
        <v>11.11</v>
      </c>
      <c r="D89" s="23" t="str">
        <f>Critères!D88</f>
        <v>Dans chaque formulaire, le contrôle de saisie est-il accompagné, si nécessaire, de suggestions facilitant la correction des erreurs de saisie ?</v>
      </c>
      <c r="E89" s="23" t="s">
        <v>155</v>
      </c>
      <c r="F89" s="29" t="s">
        <v>162</v>
      </c>
      <c r="G89" s="23"/>
      <c r="H89" s="23"/>
    </row>
    <row r="90" spans="1:8" ht="80" x14ac:dyDescent="0.2">
      <c r="A90" s="107"/>
      <c r="B90" s="28" t="str">
        <f>Critères!B89</f>
        <v>RGAA</v>
      </c>
      <c r="C90" s="28" t="str">
        <f>Critères!C89</f>
        <v>11.12</v>
      </c>
      <c r="D90" s="23" t="str">
        <f>Critères!D89</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E90" s="23" t="s">
        <v>155</v>
      </c>
      <c r="F90" s="29" t="s">
        <v>162</v>
      </c>
      <c r="G90" s="23"/>
      <c r="H90" s="23"/>
    </row>
    <row r="91" spans="1:8" ht="48" x14ac:dyDescent="0.2">
      <c r="A91" s="108"/>
      <c r="B91" s="28" t="str">
        <f>Critères!B90</f>
        <v>RGAA</v>
      </c>
      <c r="C91" s="28" t="str">
        <f>Critères!C90</f>
        <v>11.13</v>
      </c>
      <c r="D91" s="23" t="str">
        <f>Critères!D90</f>
        <v>La finalité d’un champ de saisie peut-elle être déduite pour faciliter le remplissage automatique des champs avec les données de l’utilisateur ?</v>
      </c>
      <c r="E91" s="23" t="s">
        <v>155</v>
      </c>
      <c r="F91" s="29" t="s">
        <v>162</v>
      </c>
      <c r="G91" s="23"/>
      <c r="H91" s="23"/>
    </row>
    <row r="92" spans="1:8" ht="32" x14ac:dyDescent="0.2">
      <c r="A92" s="106" t="str">
        <f>Critères!$A$91</f>
        <v>NAVIGATION</v>
      </c>
      <c r="B92" s="28" t="str">
        <f>Critères!B91</f>
        <v>RGAA</v>
      </c>
      <c r="C92" s="28" t="str">
        <f>Critères!C91</f>
        <v>12.1</v>
      </c>
      <c r="D92" s="23" t="str">
        <f>Critères!D91</f>
        <v>Chaque ensemble de pages dispose-t-il de deux systèmes de navigation différents, au moins (hors cas particuliers) ?</v>
      </c>
      <c r="E92" s="23" t="s">
        <v>155</v>
      </c>
      <c r="F92" s="29" t="s">
        <v>162</v>
      </c>
      <c r="G92" s="23"/>
      <c r="H92" s="23"/>
    </row>
    <row r="93" spans="1:8" ht="48" x14ac:dyDescent="0.2">
      <c r="A93" s="107"/>
      <c r="B93" s="28" t="str">
        <f>Critères!B92</f>
        <v>RGAA</v>
      </c>
      <c r="C93" s="28" t="str">
        <f>Critères!C92</f>
        <v>12.2</v>
      </c>
      <c r="D93" s="23" t="str">
        <f>Critères!D92</f>
        <v>Dans chaque ensemble de pages, le menu et les barres de navigation sont-ils toujours à la même place (hors cas particuliers) ?</v>
      </c>
      <c r="E93" s="23" t="s">
        <v>155</v>
      </c>
      <c r="F93" s="29" t="s">
        <v>162</v>
      </c>
      <c r="G93" s="23"/>
      <c r="H93" s="23"/>
    </row>
    <row r="94" spans="1:8" ht="17" x14ac:dyDescent="0.2">
      <c r="A94" s="107"/>
      <c r="B94" s="28" t="str">
        <f>Critères!B93</f>
        <v>RGAA</v>
      </c>
      <c r="C94" s="28" t="str">
        <f>Critères!C93</f>
        <v>12.3</v>
      </c>
      <c r="D94" s="23" t="str">
        <f>Critères!D93</f>
        <v>La page « plan du site » est-elle pertinente ?</v>
      </c>
      <c r="E94" s="23" t="s">
        <v>155</v>
      </c>
      <c r="F94" s="29" t="s">
        <v>162</v>
      </c>
      <c r="G94" s="23"/>
      <c r="H94" s="23"/>
    </row>
    <row r="95" spans="1:8" ht="32" x14ac:dyDescent="0.2">
      <c r="A95" s="107"/>
      <c r="B95" s="28" t="str">
        <f>Critères!B94</f>
        <v>RGAA</v>
      </c>
      <c r="C95" s="28" t="str">
        <f>Critères!C94</f>
        <v>12.4</v>
      </c>
      <c r="D95" s="23" t="str">
        <f>Critères!D94</f>
        <v>Dans chaque ensemble de pages, la page « plan du site » est-elle atteignable de manière identique ?</v>
      </c>
      <c r="E95" s="23" t="s">
        <v>155</v>
      </c>
      <c r="F95" s="29" t="s">
        <v>162</v>
      </c>
      <c r="G95" s="23"/>
      <c r="H95" s="23"/>
    </row>
    <row r="96" spans="1:8" ht="32" x14ac:dyDescent="0.2">
      <c r="A96" s="107"/>
      <c r="B96" s="28" t="str">
        <f>Critères!B95</f>
        <v>RGAA</v>
      </c>
      <c r="C96" s="28" t="str">
        <f>Critères!C95</f>
        <v>12.5</v>
      </c>
      <c r="D96" s="23" t="str">
        <f>Critères!D95</f>
        <v>Dans chaque ensemble de pages, le moteur de recherche est-il atteignable de manière identique ?</v>
      </c>
      <c r="E96" s="23" t="s">
        <v>155</v>
      </c>
      <c r="F96" s="29" t="s">
        <v>162</v>
      </c>
      <c r="G96" s="23"/>
      <c r="H96" s="23"/>
    </row>
    <row r="97" spans="1:8" ht="80" x14ac:dyDescent="0.2">
      <c r="A97" s="107"/>
      <c r="B97" s="28" t="str">
        <f>Critères!B96</f>
        <v>RGAA</v>
      </c>
      <c r="C97" s="28" t="str">
        <f>Critères!C96</f>
        <v>12.6</v>
      </c>
      <c r="D97" s="23" t="str">
        <f>Critères!D96</f>
        <v>Les zones de regroupement de contenus présentes dans plusieurs pages web (zones d’en-tête, de navigation principale, de contenu principal, de pied de page et de moteur de recherche) peuvent-elles être atteintes ou évitées ?</v>
      </c>
      <c r="E97" s="23" t="s">
        <v>155</v>
      </c>
      <c r="F97" s="29" t="s">
        <v>162</v>
      </c>
      <c r="G97" s="23"/>
      <c r="H97" s="23"/>
    </row>
    <row r="98" spans="1:8" ht="48" x14ac:dyDescent="0.2">
      <c r="A98" s="107"/>
      <c r="B98" s="28" t="str">
        <f>Critères!B97</f>
        <v>RGAA</v>
      </c>
      <c r="C98" s="28" t="str">
        <f>Critères!C97</f>
        <v>12.7</v>
      </c>
      <c r="D98" s="23" t="str">
        <f>Critères!D97</f>
        <v>Dans chaque page web, un lien d’évitement ou d’accès rapide à la zone de contenu principal est-il présent (hors cas particuliers) ?</v>
      </c>
      <c r="E98" s="23" t="s">
        <v>155</v>
      </c>
      <c r="F98" s="29" t="s">
        <v>162</v>
      </c>
      <c r="G98" s="23"/>
      <c r="H98" s="23"/>
    </row>
    <row r="99" spans="1:8" ht="32" x14ac:dyDescent="0.2">
      <c r="A99" s="107"/>
      <c r="B99" s="28" t="str">
        <f>Critères!B98</f>
        <v>RGAA</v>
      </c>
      <c r="C99" s="28" t="str">
        <f>Critères!C98</f>
        <v>12.8</v>
      </c>
      <c r="D99" s="23" t="str">
        <f>Critères!D98</f>
        <v>Dans chaque page web, l’ordre de tabulation est-il cohérent ?</v>
      </c>
      <c r="E99" s="23" t="s">
        <v>155</v>
      </c>
      <c r="F99" s="29" t="s">
        <v>162</v>
      </c>
      <c r="G99" s="23"/>
      <c r="H99" s="23"/>
    </row>
    <row r="100" spans="1:8" ht="32" x14ac:dyDescent="0.2">
      <c r="A100" s="107"/>
      <c r="B100" s="28" t="str">
        <f>Critères!B99</f>
        <v>RGAA</v>
      </c>
      <c r="C100" s="28" t="str">
        <f>Critères!C99</f>
        <v>12.9</v>
      </c>
      <c r="D100" s="23" t="str">
        <f>Critères!D99</f>
        <v>Dans chaque page web, la navigation ne doit pas contenir de piège au clavier. Cette règle est-elle respectée ?</v>
      </c>
      <c r="E100" s="23" t="s">
        <v>155</v>
      </c>
      <c r="F100" s="29" t="s">
        <v>162</v>
      </c>
      <c r="G100" s="23"/>
      <c r="H100" s="23"/>
    </row>
    <row r="101" spans="1:8" ht="64" x14ac:dyDescent="0.2">
      <c r="A101" s="107"/>
      <c r="B101" s="28" t="str">
        <f>Critères!B100</f>
        <v>RGAA</v>
      </c>
      <c r="C101" s="28" t="str">
        <f>Critères!C100</f>
        <v>12.10</v>
      </c>
      <c r="D101" s="23" t="str">
        <f>Critères!D100</f>
        <v>Dans chaque page web, les raccourcis clavier n’utilisant qu’une seule touche (lettre minuscule ou majuscule, ponctuation, chiffre ou symbole) sont-ils contrôlables par l’utilisateur ?</v>
      </c>
      <c r="E101" s="23" t="s">
        <v>155</v>
      </c>
      <c r="F101" s="29" t="s">
        <v>162</v>
      </c>
      <c r="G101" s="23"/>
      <c r="H101" s="23"/>
    </row>
    <row r="102" spans="1:8" ht="64" x14ac:dyDescent="0.2">
      <c r="A102" s="108"/>
      <c r="B102" s="28" t="str">
        <f>Critères!B101</f>
        <v>RGAA</v>
      </c>
      <c r="C102" s="28" t="str">
        <f>Critères!C101</f>
        <v>12.11</v>
      </c>
      <c r="D102" s="23" t="str">
        <f>Critères!D101</f>
        <v>Dans chaque page web, les contenus additionnels apparaissant au survol, à la prise de focus ou à l’activation d’un composant d’interface sont-ils si nécessaire atteignables au clavier ?</v>
      </c>
      <c r="E102" s="23" t="s">
        <v>155</v>
      </c>
      <c r="F102" s="29" t="s">
        <v>162</v>
      </c>
      <c r="G102" s="23"/>
      <c r="H102" s="23"/>
    </row>
    <row r="103" spans="1:8" ht="48" x14ac:dyDescent="0.2">
      <c r="A103" s="106" t="str">
        <f>Critères!$A$102</f>
        <v>CONSULTATION</v>
      </c>
      <c r="B103" s="28" t="str">
        <f>Critères!B102</f>
        <v>RGAA</v>
      </c>
      <c r="C103" s="28" t="str">
        <f>Critères!C102</f>
        <v>13.1</v>
      </c>
      <c r="D103" s="23" t="str">
        <f>Critères!D102</f>
        <v>Pour chaque page web, l’utilisateur a-t-il le contrôle de chaque limite de temps modifiant le contenu (hors cas particuliers) ?</v>
      </c>
      <c r="E103" s="23" t="s">
        <v>155</v>
      </c>
      <c r="F103" s="29" t="s">
        <v>162</v>
      </c>
      <c r="G103" s="23"/>
      <c r="H103" s="23"/>
    </row>
    <row r="104" spans="1:8" ht="48" x14ac:dyDescent="0.2">
      <c r="A104" s="107"/>
      <c r="B104" s="28" t="str">
        <f>Critères!B103</f>
        <v>RGAA</v>
      </c>
      <c r="C104" s="28" t="str">
        <f>Critères!C103</f>
        <v>13.2</v>
      </c>
      <c r="D104" s="23" t="str">
        <f>Critères!D103</f>
        <v>Dans chaque page web, l’ouverture d’une nouvelle fenêtre ne doit pas être déclenchée sans action de l’utilisateur. Cette règle est-elle respectée ?</v>
      </c>
      <c r="E104" s="23" t="s">
        <v>155</v>
      </c>
      <c r="F104" s="29" t="s">
        <v>162</v>
      </c>
      <c r="G104" s="23"/>
      <c r="H104" s="23"/>
    </row>
    <row r="105" spans="1:8" ht="48" x14ac:dyDescent="0.2">
      <c r="A105" s="107"/>
      <c r="B105" s="28" t="str">
        <f>Critères!B104</f>
        <v>RGAA</v>
      </c>
      <c r="C105" s="28" t="str">
        <f>Critères!C104</f>
        <v>13.3</v>
      </c>
      <c r="D105" s="23" t="str">
        <f>Critères!D104</f>
        <v>Dans chaque page web, chaque document bureautique en téléchargement possède-t-il, si nécessaire, une version accessible (hors cas particuliers) ?</v>
      </c>
      <c r="E105" s="23" t="s">
        <v>155</v>
      </c>
      <c r="F105" s="29" t="s">
        <v>162</v>
      </c>
      <c r="G105" s="23"/>
      <c r="H105" s="23"/>
    </row>
    <row r="106" spans="1:8" ht="32" x14ac:dyDescent="0.2">
      <c r="A106" s="107"/>
      <c r="B106" s="28" t="str">
        <f>Critères!B105</f>
        <v>RGAA</v>
      </c>
      <c r="C106" s="28" t="str">
        <f>Critères!C105</f>
        <v>13.4</v>
      </c>
      <c r="D106" s="23" t="str">
        <f>Critères!D105</f>
        <v>Pour chaque document bureautique ayant une version accessible, cette version offre-t-elle la même information ?</v>
      </c>
      <c r="E106" s="23" t="s">
        <v>155</v>
      </c>
      <c r="F106" s="29" t="s">
        <v>162</v>
      </c>
      <c r="G106" s="23"/>
      <c r="H106" s="23"/>
    </row>
    <row r="107" spans="1:8" ht="32" x14ac:dyDescent="0.2">
      <c r="A107" s="107"/>
      <c r="B107" s="28" t="str">
        <f>Critères!B106</f>
        <v>RGAA</v>
      </c>
      <c r="C107" s="28" t="str">
        <f>Critères!C106</f>
        <v>13.5</v>
      </c>
      <c r="D107" s="23" t="str">
        <f>Critères!D106</f>
        <v>Dans chaque page web, chaque contenu cryptique (art ASCII, émoticon, syntaxe cryptique) a-t-il une alternative ?</v>
      </c>
      <c r="E107" s="23" t="s">
        <v>155</v>
      </c>
      <c r="F107" s="29" t="s">
        <v>162</v>
      </c>
      <c r="G107" s="23"/>
      <c r="H107" s="23"/>
    </row>
    <row r="108" spans="1:8" ht="48" x14ac:dyDescent="0.2">
      <c r="A108" s="107"/>
      <c r="B108" s="28" t="str">
        <f>Critères!B107</f>
        <v>RGAA</v>
      </c>
      <c r="C108" s="28" t="str">
        <f>Critères!C107</f>
        <v>13.6</v>
      </c>
      <c r="D108" s="23" t="str">
        <f>Critères!D107</f>
        <v>Dans chaque page web, pour chaque contenu cryptique (art ASCII, émoticon, syntaxe cryptique) ayant une alternative, cette alternative est-elle pertinente ?</v>
      </c>
      <c r="E108" s="23" t="s">
        <v>155</v>
      </c>
      <c r="F108" s="29" t="s">
        <v>162</v>
      </c>
      <c r="G108" s="23"/>
      <c r="H108" s="23"/>
    </row>
    <row r="109" spans="1:8" ht="48" x14ac:dyDescent="0.2">
      <c r="A109" s="107"/>
      <c r="B109" s="28" t="str">
        <f>Critères!B108</f>
        <v>RGAA</v>
      </c>
      <c r="C109" s="28" t="str">
        <f>Critères!C108</f>
        <v>13.7</v>
      </c>
      <c r="D109" s="23" t="str">
        <f>Critères!D108</f>
        <v>Dans chaque page web, les changements brusques de luminosité ou les effets de flash sont-ils correctement utilisés ?</v>
      </c>
      <c r="E109" s="23" t="s">
        <v>155</v>
      </c>
      <c r="F109" s="29" t="s">
        <v>162</v>
      </c>
      <c r="G109" s="23"/>
      <c r="H109" s="23"/>
    </row>
    <row r="110" spans="1:8" ht="32" x14ac:dyDescent="0.2">
      <c r="A110" s="107"/>
      <c r="B110" s="28" t="str">
        <f>Critères!B109</f>
        <v>RGAA</v>
      </c>
      <c r="C110" s="28" t="str">
        <f>Critères!C109</f>
        <v>13.8</v>
      </c>
      <c r="D110" s="23" t="str">
        <f>Critères!D109</f>
        <v>Dans chaque page web, chaque contenu en mouvement ou clignotant est-il contrôlable par l’utilisateur ?</v>
      </c>
      <c r="E110" s="23" t="s">
        <v>155</v>
      </c>
      <c r="F110" s="29" t="s">
        <v>162</v>
      </c>
    </row>
    <row r="111" spans="1:8" ht="48" x14ac:dyDescent="0.2">
      <c r="A111" s="107"/>
      <c r="B111" s="28" t="str">
        <f>Critères!B110</f>
        <v>RGAA</v>
      </c>
      <c r="C111" s="28" t="str">
        <f>Critères!C110</f>
        <v>13.9</v>
      </c>
      <c r="D111" s="23" t="str">
        <f>Critères!D110</f>
        <v>Dans chaque page web, le contenu proposé est-il consultable quelle que soit l’orientation de l’écran (portait ou paysage) (hors cas particuliers) ?</v>
      </c>
      <c r="E111" s="23" t="s">
        <v>155</v>
      </c>
      <c r="F111" s="29" t="s">
        <v>162</v>
      </c>
    </row>
    <row r="112" spans="1:8" ht="64" x14ac:dyDescent="0.2">
      <c r="A112" s="107"/>
      <c r="B112" s="28" t="str">
        <f>Critères!B111</f>
        <v>RGAA</v>
      </c>
      <c r="C112" s="28" t="str">
        <f>Critères!C111</f>
        <v>13.10</v>
      </c>
      <c r="D112" s="23" t="str">
        <f>Critères!D111</f>
        <v>Dans chaque page web, les fonctionnalités utilisables ou disponibles au moyen d’un geste complexe peuvent-elles être également disponibles au moyen d’un geste simple (hors cas particuliers) ?</v>
      </c>
      <c r="E112" s="23" t="s">
        <v>155</v>
      </c>
      <c r="F112" s="29" t="s">
        <v>162</v>
      </c>
    </row>
    <row r="113" spans="1:6" ht="64" x14ac:dyDescent="0.2">
      <c r="A113" s="107"/>
      <c r="B113" s="28" t="str">
        <f>Critères!B112</f>
        <v>RGAA</v>
      </c>
      <c r="C113" s="28" t="str">
        <f>Critères!C112</f>
        <v>13.11</v>
      </c>
      <c r="D113" s="23" t="str">
        <f>Critères!D112</f>
        <v>Dans chaque page web, les actions déclenchées au moyen d’un dispositif de pointage sur un point unique de l’écran peuvent-elles faire l’objet d’une annulation (hors cas particuliers) ?</v>
      </c>
      <c r="E113" s="23" t="s">
        <v>155</v>
      </c>
      <c r="F113" s="29" t="s">
        <v>162</v>
      </c>
    </row>
    <row r="114" spans="1:6" ht="64" x14ac:dyDescent="0.2">
      <c r="A114" s="107"/>
      <c r="B114" s="28" t="str">
        <f>Critères!B113</f>
        <v>RGAA</v>
      </c>
      <c r="C114" s="28" t="str">
        <f>Critères!C113</f>
        <v>13.12</v>
      </c>
      <c r="D114" s="23" t="str">
        <f>Critères!D113</f>
        <v>Dans chaque page web, les fonctionnalités qui impliquent un mouvement de l’appareil ou vers l’appareil peuvent-elles être satisfaites de manière alternative (hors cas particuliers) ?</v>
      </c>
      <c r="E114" s="23" t="s">
        <v>155</v>
      </c>
      <c r="F114" s="29" t="s">
        <v>162</v>
      </c>
    </row>
    <row r="115" spans="1:6" ht="64" x14ac:dyDescent="0.2">
      <c r="A115" s="107"/>
      <c r="B115" s="28" t="str">
        <f>Critères!B114</f>
        <v>-</v>
      </c>
      <c r="C115" s="28" t="str">
        <f>Critères!C114</f>
        <v>13.13</v>
      </c>
      <c r="D115" s="23" t="str">
        <f>Critères!D114</f>
        <v>Pour chaque fonctionnalité de conversion d’un document, les informations relatives à l’accessibilité disponibles dans le document source sont-elles conservées dans le document de destination (hors cas particuliers) ?</v>
      </c>
      <c r="E115" s="23" t="s">
        <v>155</v>
      </c>
      <c r="F115" s="29" t="s">
        <v>162</v>
      </c>
    </row>
    <row r="116" spans="1:6" ht="48" x14ac:dyDescent="0.2">
      <c r="A116" s="108"/>
      <c r="B116" s="28" t="str">
        <f>Critères!B115</f>
        <v>-</v>
      </c>
      <c r="C116" s="28" t="str">
        <f>Critères!C115</f>
        <v>13.14</v>
      </c>
      <c r="D116" s="23" t="str">
        <f>Critères!D115</f>
        <v>Chaque fonctionnalité d’identification ou de contrôle qui repose sur l’utilisation de caractéristiques biologiques de l’utilisateur dispose-t-elle d’une méthode alternative ?</v>
      </c>
      <c r="E116" s="23" t="s">
        <v>155</v>
      </c>
      <c r="F116" s="29" t="s">
        <v>162</v>
      </c>
    </row>
    <row r="117" spans="1:6" ht="64" x14ac:dyDescent="0.2">
      <c r="A117" s="106" t="str">
        <f>Critères!$A$116</f>
        <v xml:space="preserve">DOCUMENTATION ET FONCTIONNALITÉS D’ACCESSIBILITÉ </v>
      </c>
      <c r="B117" s="28" t="str">
        <f>Critères!B116</f>
        <v>-</v>
      </c>
      <c r="C117" s="28" t="str">
        <f>Critères!C116</f>
        <v>14.1</v>
      </c>
      <c r="D117" s="23" t="str">
        <f>Critères!D116</f>
        <v>La documentation du site web décrit-elle les fonctionnalités d’accessibilité disponibles et les informations relatives à la compatibilité avec l’accessibilité ?</v>
      </c>
      <c r="E117" s="23" t="s">
        <v>155</v>
      </c>
      <c r="F117" s="29" t="s">
        <v>162</v>
      </c>
    </row>
    <row r="118" spans="1:6" ht="80" x14ac:dyDescent="0.2">
      <c r="A118" s="107"/>
      <c r="B118" s="28" t="str">
        <f>Critères!B117</f>
        <v>-</v>
      </c>
      <c r="C118" s="28" t="str">
        <f>Critères!C117</f>
        <v>14.2</v>
      </c>
      <c r="D118" s="23" t="str">
        <f>Critères!D117</f>
        <v>Pour chaque fonctionnalité d’accessibilité décrite dans la documentation, le mécanisme qui permet de l’activer répond aux besoins d’accessibilité des utilisateurs concernés. Cette règle est-elle respectée (hors cas particuliers) ?</v>
      </c>
      <c r="E118" s="23" t="s">
        <v>155</v>
      </c>
      <c r="F118" s="29" t="s">
        <v>162</v>
      </c>
    </row>
    <row r="119" spans="1:6" ht="17" x14ac:dyDescent="0.2">
      <c r="A119" s="108"/>
      <c r="B119" s="28" t="str">
        <f>Critères!B118</f>
        <v>-</v>
      </c>
      <c r="C119" s="28" t="str">
        <f>Critères!C118</f>
        <v>14.3</v>
      </c>
      <c r="D119" s="23" t="str">
        <f>Critères!D118</f>
        <v>La documentation du site web est-elle accessible ?</v>
      </c>
      <c r="E119" s="23" t="s">
        <v>155</v>
      </c>
      <c r="F119" s="29" t="s">
        <v>162</v>
      </c>
    </row>
    <row r="120" spans="1:6" ht="48" x14ac:dyDescent="0.2">
      <c r="A120" s="106" t="str">
        <f>Critères!$A$119</f>
        <v>OUTILS D’ÉDITION</v>
      </c>
      <c r="B120" s="28" t="str">
        <f>Critères!B119</f>
        <v>-</v>
      </c>
      <c r="C120" s="28" t="str">
        <f>Critères!C119</f>
        <v>15.1</v>
      </c>
      <c r="D120" s="23" t="str">
        <f>Critères!D119</f>
        <v>Chaque outil d’édition permet-il de définir les informations d’accessibilité nécessaires pour créer un contenu conforme aux règles d’accessibilité numérique ?</v>
      </c>
      <c r="E120" s="23" t="s">
        <v>155</v>
      </c>
      <c r="F120" s="29" t="s">
        <v>162</v>
      </c>
    </row>
    <row r="121" spans="1:6" ht="48" x14ac:dyDescent="0.2">
      <c r="A121" s="107"/>
      <c r="B121" s="28" t="str">
        <f>Critères!B120</f>
        <v>-</v>
      </c>
      <c r="C121" s="28" t="str">
        <f>Critères!C120</f>
        <v>15.2</v>
      </c>
      <c r="D121" s="23" t="str">
        <f>Critères!D120</f>
        <v>Chaque outil d’édition met-il à disposition des aides à la création de contenus conformes aux règles d’accessibilité numérique ?</v>
      </c>
      <c r="E121" s="23" t="s">
        <v>155</v>
      </c>
      <c r="F121" s="29" t="s">
        <v>162</v>
      </c>
    </row>
    <row r="122" spans="1:6" ht="48" x14ac:dyDescent="0.2">
      <c r="A122" s="107"/>
      <c r="B122" s="28" t="str">
        <f>Critères!B121</f>
        <v>-</v>
      </c>
      <c r="C122" s="28" t="str">
        <f>Critères!C121</f>
        <v>15.3</v>
      </c>
      <c r="D122" s="23" t="str">
        <f>Critères!D121</f>
        <v>Le contenu généré par chaque transformation des contenus est-il conforme aux règles d’accessibilité numérique (hors cas particuliers) ?</v>
      </c>
      <c r="E122" s="23" t="s">
        <v>155</v>
      </c>
      <c r="F122" s="29" t="s">
        <v>162</v>
      </c>
    </row>
    <row r="123" spans="1:6" ht="48" x14ac:dyDescent="0.2">
      <c r="A123" s="107"/>
      <c r="B123" s="28" t="str">
        <f>Critères!B122</f>
        <v>-</v>
      </c>
      <c r="C123" s="28" t="str">
        <f>Critères!C122</f>
        <v>15.4</v>
      </c>
      <c r="D123" s="23" t="str">
        <f>Critères!D122</f>
        <v>Pour chaque erreur d’accessibilité relevée par un test d’accessibilité automatique ou semi-automatique, l’ outil d’édition fournit-il des suggestions de réparation ?</v>
      </c>
      <c r="E123" s="23" t="s">
        <v>155</v>
      </c>
      <c r="F123" s="29" t="s">
        <v>162</v>
      </c>
    </row>
    <row r="124" spans="1:6" ht="48" x14ac:dyDescent="0.2">
      <c r="A124" s="107"/>
      <c r="B124" s="28" t="str">
        <f>Critères!B123</f>
        <v>-</v>
      </c>
      <c r="C124" s="28" t="str">
        <f>Critères!C123</f>
        <v>15.5</v>
      </c>
      <c r="D124" s="23" t="str">
        <f>Critères!D123</f>
        <v>Pour chaque ensemble de gabarits, un gabarit au moins permet de répondre aux règles d’accessibilité numérique. Cette règle est-elle respectée ?</v>
      </c>
      <c r="E124" s="23" t="s">
        <v>155</v>
      </c>
      <c r="F124" s="29" t="s">
        <v>162</v>
      </c>
    </row>
    <row r="125" spans="1:6" ht="32" x14ac:dyDescent="0.2">
      <c r="A125" s="108"/>
      <c r="B125" s="28" t="str">
        <f>Critères!B124</f>
        <v>-</v>
      </c>
      <c r="C125" s="28" t="str">
        <f>Critères!C124</f>
        <v>15.6</v>
      </c>
      <c r="D125" s="23" t="str">
        <f>Critères!D124</f>
        <v>Chaque gabarit qui permet de répondre aux règles d’accessibilité numérique est-il clairement identifiable ?</v>
      </c>
      <c r="E125" s="23" t="s">
        <v>155</v>
      </c>
      <c r="F125" s="29" t="s">
        <v>162</v>
      </c>
    </row>
    <row r="126" spans="1:6" ht="64" x14ac:dyDescent="0.2">
      <c r="A126" s="106" t="str">
        <f>Critères!$A$125</f>
        <v>SERVICES D’ASSISTANCE</v>
      </c>
      <c r="B126" s="28" t="str">
        <f>Critères!B125</f>
        <v>-</v>
      </c>
      <c r="C126" s="28" t="str">
        <f>Critères!C125</f>
        <v>16.1</v>
      </c>
      <c r="D126" s="23" t="str">
        <f>Critères!D125</f>
        <v>Chaque service d’assistance fournit-il des informations relatives aux fonctionnalités d’accessibilité et à la compatibilité avec l’accessibilité, décrites dans la documentation du site web ?</v>
      </c>
      <c r="E126" s="23" t="s">
        <v>155</v>
      </c>
      <c r="F126" s="29" t="s">
        <v>162</v>
      </c>
    </row>
    <row r="127" spans="1:6" ht="64" x14ac:dyDescent="0.2">
      <c r="A127" s="107"/>
      <c r="B127" s="28" t="str">
        <f>Critères!B126</f>
        <v>-</v>
      </c>
      <c r="C127" s="28" t="str">
        <f>Critères!C126</f>
        <v>16.2</v>
      </c>
      <c r="D127" s="23" t="str">
        <f>Critères!D126</f>
        <v>Le service d’assistance répond aux besoins de communication des personnes handicapées directement ou par l’intermédiaire d’un service de relais. Cette règle est-elle respectée ?</v>
      </c>
      <c r="E127" s="23" t="s">
        <v>155</v>
      </c>
      <c r="F127" s="29" t="s">
        <v>162</v>
      </c>
    </row>
    <row r="128" spans="1:6" ht="32" x14ac:dyDescent="0.2">
      <c r="A128" s="108"/>
      <c r="B128" s="28" t="str">
        <f>Critères!B127</f>
        <v>-</v>
      </c>
      <c r="C128" s="28" t="str">
        <f>Critères!C127</f>
        <v>16.3</v>
      </c>
      <c r="D128" s="23" t="str">
        <f>Critères!D127</f>
        <v>La documentation fournie par le service d’assistance est-elle accessible ?</v>
      </c>
      <c r="E128" s="23" t="s">
        <v>155</v>
      </c>
      <c r="F128" s="29" t="s">
        <v>162</v>
      </c>
    </row>
    <row r="129" spans="1:6" ht="80" x14ac:dyDescent="0.2">
      <c r="A129" s="115" t="str">
        <f>Critères!$A$128</f>
        <v>COMMUNICATION EN TEMPS RÉEL</v>
      </c>
      <c r="B129" s="28" t="str">
        <f>Critères!B128</f>
        <v>-</v>
      </c>
      <c r="C129" s="28" t="str">
        <f>Critères!C128</f>
        <v>17.1</v>
      </c>
      <c r="D129" s="23" t="str">
        <f>Critères!D128</f>
        <v>Pour chaque application web de communication orale bidirectionnelle, l’application est-elle capable d’encoder et de décoder cette communication avec une gamme de fréquences dont la limite supérieure est de 7 000 Hz au moins ?</v>
      </c>
      <c r="E129" s="23" t="s">
        <v>155</v>
      </c>
      <c r="F129" s="29" t="s">
        <v>162</v>
      </c>
    </row>
    <row r="130" spans="1:6" ht="48" x14ac:dyDescent="0.2">
      <c r="A130" s="107"/>
      <c r="B130" s="28" t="str">
        <f>Critères!B129</f>
        <v>-</v>
      </c>
      <c r="C130" s="28" t="str">
        <f>Critères!C129</f>
        <v>17.2</v>
      </c>
      <c r="D130" s="23" t="str">
        <f>Critères!D129</f>
        <v>Chaque application web qui permet une communication orale bidirectionnelle dispose-t-elle d’une fonctionnalité de communication écrite en temps réel ?</v>
      </c>
      <c r="E130" s="23" t="s">
        <v>155</v>
      </c>
      <c r="F130" s="29" t="s">
        <v>162</v>
      </c>
    </row>
    <row r="131" spans="1:6" ht="48" x14ac:dyDescent="0.2">
      <c r="A131" s="107"/>
      <c r="B131" s="28" t="str">
        <f>Critères!B130</f>
        <v>-</v>
      </c>
      <c r="C131" s="28" t="str">
        <f>Critères!C130</f>
        <v>17.3</v>
      </c>
      <c r="D131" s="23" t="str">
        <f>Critères!D130</f>
        <v>Pour chaque application web qui permet une communication orale bidirectionnelle et écrite en temps réel, les deux modes sont-ils utilisables simultanément ?</v>
      </c>
      <c r="E131" s="23" t="s">
        <v>155</v>
      </c>
      <c r="F131" s="29" t="s">
        <v>162</v>
      </c>
    </row>
    <row r="132" spans="1:6" ht="48" x14ac:dyDescent="0.2">
      <c r="A132" s="107"/>
      <c r="B132" s="28" t="str">
        <f>Critères!B131</f>
        <v>-</v>
      </c>
      <c r="C132" s="28" t="str">
        <f>Critères!C131</f>
        <v>17.4</v>
      </c>
      <c r="D132" s="23" t="str">
        <f>Critères!D131</f>
        <v>Pour chaque fonctionnalité de communication écrite en temps réel, les messages peuvent-ils être identifiés (hors cas particuliers) ?</v>
      </c>
      <c r="E132" s="23" t="s">
        <v>155</v>
      </c>
      <c r="F132" s="29" t="s">
        <v>162</v>
      </c>
    </row>
    <row r="133" spans="1:6" ht="48" x14ac:dyDescent="0.2">
      <c r="A133" s="107"/>
      <c r="B133" s="28" t="str">
        <f>Critères!B132</f>
        <v>-</v>
      </c>
      <c r="C133" s="28" t="str">
        <f>Critères!C132</f>
        <v>17.5</v>
      </c>
      <c r="D133" s="23" t="str">
        <f>Critères!D132</f>
        <v>Pour chaque application web de communication orale bidirectionnelle, un indicateur visuel de l’activité orale est-il présent ?</v>
      </c>
      <c r="E133" s="23" t="s">
        <v>155</v>
      </c>
      <c r="F133" s="29" t="s">
        <v>162</v>
      </c>
    </row>
    <row r="134" spans="1:6" ht="64" x14ac:dyDescent="0.2">
      <c r="A134" s="107"/>
      <c r="B134" s="28" t="str">
        <f>Critères!B133</f>
        <v>-</v>
      </c>
      <c r="C134" s="28" t="str">
        <f>Critères!C133</f>
        <v>17.6</v>
      </c>
      <c r="D134" s="23" t="str">
        <f>Critères!D133</f>
        <v>Chaque application web de communication écrite en temps réel qui peut interagir avec d’autres applications de communication écrite en temps réel respecte-t-elle les règles d’interopérabilité en vigueur ?</v>
      </c>
      <c r="E134" s="23" t="s">
        <v>155</v>
      </c>
      <c r="F134" s="29" t="s">
        <v>162</v>
      </c>
    </row>
    <row r="135" spans="1:6" ht="64" x14ac:dyDescent="0.2">
      <c r="A135" s="107"/>
      <c r="B135" s="28" t="str">
        <f>Critères!B134</f>
        <v>-</v>
      </c>
      <c r="C135" s="28" t="str">
        <f>Critères!C134</f>
        <v>17.7</v>
      </c>
      <c r="D135" s="23" t="str">
        <f>Critères!D134</f>
        <v>Pour chaque application web de communication écrite en temps réel, le délai de transmission de chaque unité de saisie est de 500ms ou moins. Cette règle est-elle respectée ?</v>
      </c>
      <c r="E135" s="23" t="s">
        <v>155</v>
      </c>
      <c r="F135" s="29" t="s">
        <v>162</v>
      </c>
    </row>
    <row r="136" spans="1:6" ht="48" x14ac:dyDescent="0.2">
      <c r="A136" s="107"/>
      <c r="B136" s="28" t="str">
        <f>Critères!B135</f>
        <v>-</v>
      </c>
      <c r="C136" s="28" t="str">
        <f>Critères!C135</f>
        <v>17.8</v>
      </c>
      <c r="D136" s="23" t="str">
        <f>Critères!D135</f>
        <v>Pour chaque application web de télécommunication, l’identification de l’interlocuteur qui initie un appel est-elle accessible ?</v>
      </c>
      <c r="E136" s="23" t="s">
        <v>155</v>
      </c>
      <c r="F136" s="29" t="s">
        <v>162</v>
      </c>
    </row>
    <row r="137" spans="1:6" ht="64" x14ac:dyDescent="0.2">
      <c r="A137" s="107"/>
      <c r="B137" s="28" t="str">
        <f>Critères!B136</f>
        <v>-</v>
      </c>
      <c r="C137" s="28" t="str">
        <f>Critères!C136</f>
        <v>17.9</v>
      </c>
      <c r="D137" s="23" t="str">
        <f>Critères!D136</f>
        <v>Pour chaque application web de communication orale bidirectionnelle qui permet d’identifier l’activité d’un interlocuteur oralisant, il est possible d’identifier l’activité d’un interlocuteur signant. Cette règle est-elle respectée ?</v>
      </c>
      <c r="E137" s="23" t="s">
        <v>155</v>
      </c>
      <c r="F137" s="29" t="s">
        <v>162</v>
      </c>
    </row>
    <row r="138" spans="1:6" ht="64" x14ac:dyDescent="0.2">
      <c r="A138" s="107"/>
      <c r="B138" s="28" t="str">
        <f>Critères!B137</f>
        <v>-</v>
      </c>
      <c r="C138" s="28" t="str">
        <f>Critères!C137</f>
        <v>17.10</v>
      </c>
      <c r="D138" s="23" t="str">
        <f>Critères!D137</f>
        <v>Pour chaque application web de communication orale bidirectionnelle qui dispose de fonctionnalités vocales, celles-ci sont-elles utilisables sans la nécessité d’écouter ou parler ?</v>
      </c>
      <c r="E138" s="23" t="s">
        <v>155</v>
      </c>
      <c r="F138" s="29" t="s">
        <v>162</v>
      </c>
    </row>
    <row r="139" spans="1:6" ht="48" x14ac:dyDescent="0.2">
      <c r="A139" s="108"/>
      <c r="B139" s="28" t="str">
        <f>Critères!B138</f>
        <v>-</v>
      </c>
      <c r="C139" s="28" t="str">
        <f>Critères!C138</f>
        <v>17.11</v>
      </c>
      <c r="D139" s="23" t="str">
        <f>Critères!D138</f>
        <v>Pour chaque application web de communication orale bidirectionnelle qui dispose d’une vidéo en temps réel, la qualité de la vidéo est-elle suffisante ?</v>
      </c>
      <c r="E139" s="23" t="s">
        <v>155</v>
      </c>
      <c r="F139" s="29" t="s">
        <v>162</v>
      </c>
    </row>
  </sheetData>
  <mergeCells count="19">
    <mergeCell ref="A129:A139"/>
    <mergeCell ref="A4:A12"/>
    <mergeCell ref="A13:A14"/>
    <mergeCell ref="A15:A17"/>
    <mergeCell ref="A92:A102"/>
    <mergeCell ref="A103:A116"/>
    <mergeCell ref="A117:A119"/>
    <mergeCell ref="A120:A125"/>
    <mergeCell ref="A126:A128"/>
    <mergeCell ref="A46:A50"/>
    <mergeCell ref="A51:A60"/>
    <mergeCell ref="A61:A64"/>
    <mergeCell ref="A65:A78"/>
    <mergeCell ref="A79:A91"/>
    <mergeCell ref="A1:H1"/>
    <mergeCell ref="A2:H2"/>
    <mergeCell ref="A18:A35"/>
    <mergeCell ref="A36:A43"/>
    <mergeCell ref="A44:A45"/>
  </mergeCells>
  <conditionalFormatting sqref="E4:E139">
    <cfRule type="cellIs" dxfId="6" priority="1" operator="equal">
      <formula>"C"</formula>
    </cfRule>
    <cfRule type="cellIs" dxfId="5" priority="2" operator="equal">
      <formula>"NC"</formula>
    </cfRule>
    <cfRule type="cellIs" dxfId="4" priority="3" operator="equal">
      <formula>"NA"</formula>
    </cfRule>
    <cfRule type="cellIs" dxfId="3" priority="4" operator="equal">
      <formula>"NT"</formula>
    </cfRule>
  </conditionalFormatting>
  <conditionalFormatting sqref="F4:F139">
    <cfRule type="cellIs" dxfId="2" priority="5" operator="equal">
      <formula>"D"</formula>
    </cfRule>
    <cfRule type="cellIs" dxfId="1" priority="6" operator="equal">
      <formula>"E"</formula>
    </cfRule>
    <cfRule type="cellIs" dxfId="0" priority="7" operator="equal">
      <formula>"N"</formula>
    </cfRule>
  </conditionalFormatting>
  <dataValidations count="2">
    <dataValidation type="list" operator="equal" showErrorMessage="1" sqref="E4:E139" xr:uid="{FEC80BB1-2A2E-AD45-A988-CC020942A608}">
      <formula1>"C,NC,NA,NT"</formula1>
      <formula2>0</formula2>
    </dataValidation>
    <dataValidation type="list" operator="equal" showErrorMessage="1" sqref="F4:F139" xr:uid="{696E3FFC-6E13-664F-9503-77E261E6879B}">
      <formula1>"D,E,N"</formula1>
    </dataValidation>
  </dataValidations>
  <pageMargins left="0.39374999999999999" right="0.39374999999999999" top="0.53263888888888899" bottom="0.39374999999999999" header="0.39374999999999999" footer="0.39374999999999999"/>
  <pageSetup scale="74" pageOrder="overThenDown" orientation="portrait" horizontalDpi="300" verticalDpi="300"/>
  <headerFooter>
    <oddHeader>&amp;L&amp;10RGAA 3.0 - Relevé pour le site : wwww.site.fr&amp;R&amp;10&amp;P/&amp;N -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N23"/>
  <sheetViews>
    <sheetView workbookViewId="0">
      <selection activeCell="A21" sqref="A21"/>
    </sheetView>
  </sheetViews>
  <sheetFormatPr baseColWidth="10" defaultColWidth="8.7109375" defaultRowHeight="16" x14ac:dyDescent="0.2"/>
  <cols>
    <col min="1" max="1" width="21.28515625" customWidth="1"/>
    <col min="2" max="2" width="6.5703125" bestFit="1" customWidth="1"/>
    <col min="3" max="3" width="5.7109375" bestFit="1" customWidth="1"/>
    <col min="4" max="4" width="19.140625" bestFit="1" customWidth="1"/>
    <col min="5" max="5" width="4.85546875" customWidth="1"/>
    <col min="6" max="6" width="33.85546875" bestFit="1" customWidth="1"/>
    <col min="7" max="7" width="20.85546875" customWidth="1"/>
    <col min="8" max="8" width="5" customWidth="1"/>
    <col min="9" max="9" width="21.5703125" bestFit="1" customWidth="1"/>
    <col min="10" max="10" width="6.5703125" bestFit="1" customWidth="1"/>
    <col min="11" max="11" width="7.85546875" bestFit="1" customWidth="1"/>
    <col min="12" max="12" width="9.28515625" bestFit="1" customWidth="1"/>
    <col min="13" max="13" width="21.28515625" bestFit="1" customWidth="1"/>
    <col min="14" max="14" width="6.5703125" hidden="1" customWidth="1"/>
  </cols>
  <sheetData>
    <row r="1" spans="1:14" ht="15.5" customHeight="1" x14ac:dyDescent="0.2">
      <c r="A1" s="91" t="s">
        <v>298</v>
      </c>
      <c r="B1" s="91"/>
      <c r="C1" s="91"/>
      <c r="D1" s="91"/>
      <c r="E1" s="91"/>
      <c r="F1" s="91"/>
      <c r="G1" s="91"/>
      <c r="H1" s="91"/>
      <c r="I1" s="91"/>
      <c r="J1" s="91"/>
      <c r="K1" s="91"/>
      <c r="L1" s="91"/>
      <c r="M1" s="91"/>
    </row>
    <row r="3" spans="1:14" ht="15.5" customHeight="1" x14ac:dyDescent="0.2">
      <c r="A3" s="91" t="s">
        <v>299</v>
      </c>
      <c r="B3" s="91"/>
      <c r="C3" s="91"/>
      <c r="D3" s="91"/>
      <c r="F3" s="91" t="s">
        <v>168</v>
      </c>
      <c r="G3" s="91"/>
      <c r="I3" s="91" t="s">
        <v>169</v>
      </c>
      <c r="J3" s="91"/>
      <c r="K3" s="91"/>
      <c r="L3" s="91"/>
      <c r="M3" s="91"/>
    </row>
    <row r="4" spans="1:14" x14ac:dyDescent="0.2">
      <c r="A4" s="5" t="str">
        <f>Synthèse!B16</f>
        <v>NA</v>
      </c>
      <c r="F4" s="46" t="s">
        <v>170</v>
      </c>
      <c r="G4" s="46" t="s">
        <v>174</v>
      </c>
      <c r="I4" s="46" t="s">
        <v>25</v>
      </c>
      <c r="J4" s="46" t="s">
        <v>151</v>
      </c>
      <c r="K4" s="46" t="s">
        <v>152</v>
      </c>
      <c r="L4" s="46" t="s">
        <v>163</v>
      </c>
      <c r="M4" s="46" t="s">
        <v>174</v>
      </c>
      <c r="N4" s="5" t="s">
        <v>152</v>
      </c>
    </row>
    <row r="5" spans="1:14" x14ac:dyDescent="0.2">
      <c r="F5" s="34" t="str">
        <f>Échantillon!B9</f>
        <v>Accueil</v>
      </c>
      <c r="G5" s="35" t="str">
        <f>BaseDeCalcul!F$159</f>
        <v>NA</v>
      </c>
      <c r="I5" s="79" t="s">
        <v>28</v>
      </c>
      <c r="J5" s="4">
        <f>COUNTIFS(BaseDeCalcul!D$3:D$154, I5, BaseDeCalcul!Y$3:Y$154, "C")</f>
        <v>0</v>
      </c>
      <c r="K5" s="4">
        <f>COUNTIFS(BaseDeCalcul!D$3:D$154, I5, BaseDeCalcul!Y$3:Y$154, "NC")</f>
        <v>0</v>
      </c>
      <c r="L5" s="4">
        <f t="shared" ref="L5:L17" si="0">J5+K5</f>
        <v>0</v>
      </c>
      <c r="M5" s="80">
        <f t="shared" ref="M5:M17" si="1">IF(L5&gt;0, J5/L5, 0)</f>
        <v>0</v>
      </c>
      <c r="N5" s="32">
        <f>IF(K5&gt;0, K5/L5, 0)</f>
        <v>0</v>
      </c>
    </row>
    <row r="6" spans="1:14" x14ac:dyDescent="0.2">
      <c r="F6" s="34" t="str">
        <f>Échantillon!B10</f>
        <v>Authentification</v>
      </c>
      <c r="G6" s="35" t="str">
        <f>BaseDeCalcul!G$159</f>
        <v>NA</v>
      </c>
      <c r="I6" s="79" t="s">
        <v>39</v>
      </c>
      <c r="J6" s="4">
        <f>COUNTIFS(BaseDeCalcul!D$3:D$154, I6, BaseDeCalcul!Y$3:Y$154, "C")</f>
        <v>0</v>
      </c>
      <c r="K6" s="4">
        <f>COUNTIFS(BaseDeCalcul!D$3:D$154, I6, BaseDeCalcul!Y$3:Y$154, "NC")</f>
        <v>0</v>
      </c>
      <c r="L6" s="4">
        <f t="shared" si="0"/>
        <v>0</v>
      </c>
      <c r="M6" s="80">
        <f t="shared" si="1"/>
        <v>0</v>
      </c>
      <c r="N6" s="32">
        <f>IF(K6&gt;0, K6/L6, 0)</f>
        <v>0</v>
      </c>
    </row>
    <row r="7" spans="1:14" x14ac:dyDescent="0.2">
      <c r="A7" s="91" t="s">
        <v>167</v>
      </c>
      <c r="B7" s="91"/>
      <c r="C7" s="91"/>
      <c r="D7" s="91"/>
      <c r="F7" s="34" t="str">
        <f>Échantillon!B11</f>
        <v>Contact</v>
      </c>
      <c r="G7" s="35" t="str">
        <f>BaseDeCalcul!H$159</f>
        <v>NA</v>
      </c>
      <c r="I7" s="79" t="s">
        <v>42</v>
      </c>
      <c r="J7" s="4">
        <f>COUNTIFS(BaseDeCalcul!D$3:D$154, I7, BaseDeCalcul!Y$3:Y$154, "C")</f>
        <v>0</v>
      </c>
      <c r="K7" s="4">
        <f>COUNTIFS(BaseDeCalcul!D$3:D$154, I7, BaseDeCalcul!Y$3:Y$154, "NC")</f>
        <v>0</v>
      </c>
      <c r="L7" s="4">
        <f t="shared" si="0"/>
        <v>0</v>
      </c>
      <c r="M7" s="80">
        <f t="shared" si="1"/>
        <v>0</v>
      </c>
      <c r="N7" s="32">
        <f>IF(K7&gt;0, K7/L7, 0)</f>
        <v>0</v>
      </c>
    </row>
    <row r="8" spans="1:14" x14ac:dyDescent="0.2">
      <c r="A8" s="46" t="s">
        <v>166</v>
      </c>
      <c r="B8" s="46" t="s">
        <v>151</v>
      </c>
      <c r="C8" s="47" t="s">
        <v>152</v>
      </c>
      <c r="D8" s="47" t="s">
        <v>174</v>
      </c>
      <c r="F8" s="34" t="str">
        <f>Échantillon!B12</f>
        <v>Accessibilité</v>
      </c>
      <c r="G8" s="35" t="str">
        <f>BaseDeCalcul!I$159</f>
        <v>NA</v>
      </c>
      <c r="I8" s="81" t="s">
        <v>46</v>
      </c>
      <c r="J8" s="4">
        <f>COUNTIFS(BaseDeCalcul!D$3:D$154, I8, BaseDeCalcul!Y$3:Y$154, "C")</f>
        <v>0</v>
      </c>
      <c r="K8" s="4">
        <f>COUNTIFS(BaseDeCalcul!D$3:D$154, I8, BaseDeCalcul!Y$3:Y$154, "NC")</f>
        <v>0</v>
      </c>
      <c r="L8" s="4">
        <f t="shared" si="0"/>
        <v>0</v>
      </c>
      <c r="M8" s="80">
        <f t="shared" si="1"/>
        <v>0</v>
      </c>
      <c r="N8" s="32"/>
    </row>
    <row r="9" spans="1:14" x14ac:dyDescent="0.2">
      <c r="A9" s="34" t="s">
        <v>164</v>
      </c>
      <c r="B9">
        <f>COUNTIFS(BaseDeCalcul!$E$3:$E$154, Résultats!A9, BaseDeCalcul!$Y$3:$Y$154, "C")</f>
        <v>0</v>
      </c>
      <c r="C9">
        <f>COUNTIFS(BaseDeCalcul!$E$3:$E$154, Résultats!A9, BaseDeCalcul!$Y$3:$Y$154, "NC")</f>
        <v>0</v>
      </c>
      <c r="D9" s="86" t="str">
        <f t="shared" ref="D9:D10" si="2">IF(ISERROR( B9/(B9+C9)),"-", B9/(B9+C9))</f>
        <v>-</v>
      </c>
      <c r="E9" s="36"/>
      <c r="F9" s="34" t="str">
        <f>Échantillon!B13</f>
        <v>Mentions légales</v>
      </c>
      <c r="G9" s="35" t="str">
        <f>BaseDeCalcul!J$159</f>
        <v>NA</v>
      </c>
      <c r="I9" s="81" t="s">
        <v>60</v>
      </c>
      <c r="J9" s="4">
        <f>COUNTIFS(BaseDeCalcul!D$3:D$154, I9, BaseDeCalcul!Y$3:Y$154, "C")</f>
        <v>0</v>
      </c>
      <c r="K9" s="4">
        <f>COUNTIFS(BaseDeCalcul!D$3:D$154, I9, BaseDeCalcul!Y$3:Y$154, "NC")</f>
        <v>0</v>
      </c>
      <c r="L9" s="4">
        <f t="shared" si="0"/>
        <v>0</v>
      </c>
      <c r="M9" s="80">
        <f t="shared" si="1"/>
        <v>0</v>
      </c>
      <c r="N9" s="32">
        <f t="shared" ref="N9:N18" si="3">IF(K8&gt;0, K8/L8, 0)</f>
        <v>0</v>
      </c>
    </row>
    <row r="10" spans="1:14" x14ac:dyDescent="0.2">
      <c r="A10" s="34" t="s">
        <v>165</v>
      </c>
      <c r="B10">
        <f>COUNTIFS(BaseDeCalcul!$E$3:$E$154, Résultats!A10, BaseDeCalcul!$Y$3:$Y$154, "C")</f>
        <v>0</v>
      </c>
      <c r="C10">
        <f>COUNTIFS(BaseDeCalcul!$E$3:$E$154, Résultats!A10, BaseDeCalcul!$Y$3:$Y$154, "NC")</f>
        <v>0</v>
      </c>
      <c r="D10" s="86" t="str">
        <f t="shared" si="2"/>
        <v>-</v>
      </c>
      <c r="E10" s="36"/>
      <c r="F10" s="34" t="str">
        <f>Échantillon!B14</f>
        <v>Aide</v>
      </c>
      <c r="G10" s="35" t="str">
        <f>BaseDeCalcul!K$159</f>
        <v>NA</v>
      </c>
      <c r="I10" s="81" t="s">
        <v>69</v>
      </c>
      <c r="J10" s="4">
        <f>COUNTIFS(BaseDeCalcul!D$3:D$154, I10, BaseDeCalcul!Y$3:Y$154, "C")</f>
        <v>0</v>
      </c>
      <c r="K10" s="4">
        <f>COUNTIFS(BaseDeCalcul!D$3:D$154, I10, BaseDeCalcul!Y$3:Y$154, "NC")</f>
        <v>0</v>
      </c>
      <c r="L10" s="4">
        <f t="shared" si="0"/>
        <v>0</v>
      </c>
      <c r="M10" s="80">
        <f t="shared" si="1"/>
        <v>0</v>
      </c>
      <c r="N10" s="32">
        <f t="shared" si="3"/>
        <v>0</v>
      </c>
    </row>
    <row r="11" spans="1:14" ht="16.25" customHeight="1" x14ac:dyDescent="0.2">
      <c r="F11" s="34" t="str">
        <f>Échantillon!B15</f>
        <v>Plan du site</v>
      </c>
      <c r="G11" s="35" t="str">
        <f>BaseDeCalcul!L$159</f>
        <v>NA</v>
      </c>
      <c r="I11" s="81" t="s">
        <v>72</v>
      </c>
      <c r="J11" s="4">
        <f>COUNTIFS(BaseDeCalcul!D$3:D$154, I11, BaseDeCalcul!Y$3:Y$154, "C")</f>
        <v>0</v>
      </c>
      <c r="K11" s="4">
        <f>COUNTIFS(BaseDeCalcul!D$3:D$154, I11, BaseDeCalcul!Y$3:Y$154, "NC")</f>
        <v>0</v>
      </c>
      <c r="L11" s="4">
        <f t="shared" si="0"/>
        <v>0</v>
      </c>
      <c r="M11" s="80">
        <f t="shared" si="1"/>
        <v>0</v>
      </c>
      <c r="N11" s="32">
        <f t="shared" si="3"/>
        <v>0</v>
      </c>
    </row>
    <row r="12" spans="1:14" x14ac:dyDescent="0.2">
      <c r="F12" s="34" t="str">
        <f>Échantillon!B16</f>
        <v>Recherche</v>
      </c>
      <c r="G12" s="35" t="str">
        <f>BaseDeCalcul!M$159</f>
        <v>NA</v>
      </c>
      <c r="I12" s="81" t="s">
        <v>78</v>
      </c>
      <c r="J12" s="4">
        <f>COUNTIFS(BaseDeCalcul!D$3:D$154, I12, BaseDeCalcul!Y$3:Y$154, "C")</f>
        <v>0</v>
      </c>
      <c r="K12" s="4">
        <f>COUNTIFS(BaseDeCalcul!D$3:D$154, I12, BaseDeCalcul!Y$3:Y$154, "NC")</f>
        <v>0</v>
      </c>
      <c r="L12" s="4">
        <f t="shared" si="0"/>
        <v>0</v>
      </c>
      <c r="M12" s="80">
        <f t="shared" si="1"/>
        <v>0</v>
      </c>
      <c r="N12" s="32">
        <f t="shared" si="3"/>
        <v>0</v>
      </c>
    </row>
    <row r="13" spans="1:14" x14ac:dyDescent="0.2">
      <c r="F13" s="34" t="str">
        <f>Échantillon!B17</f>
        <v>Actualités</v>
      </c>
      <c r="G13" s="35" t="str">
        <f>BaseDeCalcul!N$159</f>
        <v>NA</v>
      </c>
      <c r="I13" s="81" t="s">
        <v>89</v>
      </c>
      <c r="J13" s="4">
        <f>COUNTIFS(BaseDeCalcul!D$3:D$154, I13, BaseDeCalcul!Y$3:Y$154, "C")</f>
        <v>0</v>
      </c>
      <c r="K13" s="4">
        <f>COUNTIFS(BaseDeCalcul!D$3:D$154, I13, BaseDeCalcul!Y$3:Y$154, "NC")</f>
        <v>0</v>
      </c>
      <c r="L13" s="4">
        <f t="shared" si="0"/>
        <v>0</v>
      </c>
      <c r="M13" s="80">
        <f t="shared" si="1"/>
        <v>0</v>
      </c>
      <c r="N13" s="32">
        <f t="shared" si="3"/>
        <v>0</v>
      </c>
    </row>
    <row r="14" spans="1:14" x14ac:dyDescent="0.2">
      <c r="F14" s="34" t="str">
        <f>Échantillon!B18</f>
        <v>Actualités</v>
      </c>
      <c r="G14" s="35" t="str">
        <f>BaseDeCalcul!O$159</f>
        <v>NA</v>
      </c>
      <c r="I14" s="81" t="s">
        <v>95</v>
      </c>
      <c r="J14" s="4">
        <f>COUNTIFS(BaseDeCalcul!D$3:D$154, I14, BaseDeCalcul!Y$3:Y$154, "C")</f>
        <v>0</v>
      </c>
      <c r="K14" s="4">
        <f>COUNTIFS(BaseDeCalcul!D$3:D$154, I14, BaseDeCalcul!Y$3:Y$154, "NC")</f>
        <v>0</v>
      </c>
      <c r="L14" s="4">
        <f t="shared" si="0"/>
        <v>0</v>
      </c>
      <c r="M14" s="80">
        <f t="shared" si="1"/>
        <v>0</v>
      </c>
      <c r="N14" s="32">
        <f t="shared" si="3"/>
        <v>0</v>
      </c>
    </row>
    <row r="15" spans="1:14" x14ac:dyDescent="0.2">
      <c r="F15" s="34" t="str">
        <f>Échantillon!B19</f>
        <v>Actualités</v>
      </c>
      <c r="G15" s="35" t="str">
        <f>BaseDeCalcul!P$159</f>
        <v>NA</v>
      </c>
      <c r="I15" s="81" t="s">
        <v>110</v>
      </c>
      <c r="J15" s="4">
        <f>COUNTIFS(BaseDeCalcul!D$3:D$154, I15, BaseDeCalcul!Y$3:Y$154, "C")</f>
        <v>0</v>
      </c>
      <c r="K15" s="4">
        <f>COUNTIFS(BaseDeCalcul!D$3:D$154, I15, BaseDeCalcul!Y$3:Y$154, "NC")</f>
        <v>0</v>
      </c>
      <c r="L15" s="4">
        <f t="shared" si="0"/>
        <v>0</v>
      </c>
      <c r="M15" s="80">
        <f t="shared" si="1"/>
        <v>0</v>
      </c>
      <c r="N15" s="32">
        <f t="shared" si="3"/>
        <v>0</v>
      </c>
    </row>
    <row r="16" spans="1:14" x14ac:dyDescent="0.2">
      <c r="F16" s="34" t="str">
        <f>Échantillon!B20</f>
        <v>Actualités</v>
      </c>
      <c r="G16" s="35" t="str">
        <f>BaseDeCalcul!Q$159</f>
        <v>NA</v>
      </c>
      <c r="I16" s="81" t="s">
        <v>124</v>
      </c>
      <c r="J16" s="4">
        <f>COUNTIFS(BaseDeCalcul!D$3:D$154, I16, BaseDeCalcul!Y$3:Y$154, "C")</f>
        <v>0</v>
      </c>
      <c r="K16" s="4">
        <f>COUNTIFS(BaseDeCalcul!D$3:D$154, I16, BaseDeCalcul!Y$3:Y$154, "NC")</f>
        <v>0</v>
      </c>
      <c r="L16" s="4">
        <f t="shared" si="0"/>
        <v>0</v>
      </c>
      <c r="M16" s="80">
        <f t="shared" si="1"/>
        <v>0</v>
      </c>
      <c r="N16" s="32">
        <f t="shared" si="3"/>
        <v>0</v>
      </c>
    </row>
    <row r="17" spans="6:14" x14ac:dyDescent="0.2">
      <c r="F17" s="34" t="str">
        <f>Échantillon!B21</f>
        <v>Actualités</v>
      </c>
      <c r="G17" s="35" t="str">
        <f>BaseDeCalcul!R$159</f>
        <v>NA</v>
      </c>
      <c r="I17" s="81" t="s">
        <v>136</v>
      </c>
      <c r="J17" s="4">
        <f>COUNTIFS(BaseDeCalcul!D$3:D$154, I17, BaseDeCalcul!Y$3:Y$154, "C")</f>
        <v>0</v>
      </c>
      <c r="K17" s="4">
        <f>COUNTIFS(BaseDeCalcul!D$3:D$154, I17, BaseDeCalcul!Y$3:Y$154, "NC")</f>
        <v>0</v>
      </c>
      <c r="L17" s="4">
        <f t="shared" si="0"/>
        <v>0</v>
      </c>
      <c r="M17" s="80">
        <f t="shared" si="1"/>
        <v>0</v>
      </c>
      <c r="N17" s="32">
        <f t="shared" si="3"/>
        <v>0</v>
      </c>
    </row>
    <row r="18" spans="6:14" ht="20" customHeight="1" x14ac:dyDescent="0.2">
      <c r="F18" s="34" t="str">
        <f>Échantillon!B22</f>
        <v>Actualités</v>
      </c>
      <c r="G18" s="35" t="str">
        <f>BaseDeCalcul!S$159</f>
        <v>NA</v>
      </c>
      <c r="I18" s="82" t="s">
        <v>321</v>
      </c>
      <c r="J18" s="4">
        <f>COUNTIFS(BaseDeCalcul!D$3:D$154, I18, BaseDeCalcul!Y$3:Y$154, "C")</f>
        <v>0</v>
      </c>
      <c r="K18" s="4">
        <f>COUNTIFS(BaseDeCalcul!D$3:D$154, I18, BaseDeCalcul!Y$3:Y$154, "NC")</f>
        <v>0</v>
      </c>
      <c r="L18" s="4">
        <f>J18+K18</f>
        <v>0</v>
      </c>
      <c r="M18" s="83">
        <f>IF(L18&gt;0, J18/L18, 0)</f>
        <v>0</v>
      </c>
      <c r="N18" s="32">
        <f t="shared" si="3"/>
        <v>0</v>
      </c>
    </row>
    <row r="19" spans="6:14" x14ac:dyDescent="0.2">
      <c r="F19" s="34" t="str">
        <f>Échantillon!B23</f>
        <v>Actualités</v>
      </c>
      <c r="G19" s="35" t="str">
        <f>BaseDeCalcul!T$159</f>
        <v>NA</v>
      </c>
      <c r="I19" s="81" t="s">
        <v>322</v>
      </c>
      <c r="J19" s="4">
        <f>COUNTIFS(BaseDeCalcul!D$3:D$154, I19, BaseDeCalcul!Y$3:Y$154, "C")</f>
        <v>0</v>
      </c>
      <c r="K19" s="4">
        <f>COUNTIFS(BaseDeCalcul!D$3:D$154, I19, BaseDeCalcul!Y$3:Y$154, "NC")</f>
        <v>0</v>
      </c>
      <c r="L19" s="4">
        <f>J19+K19</f>
        <v>0</v>
      </c>
      <c r="M19" s="83">
        <f>IF(L19&gt;0, J19/L19, 0)</f>
        <v>0</v>
      </c>
    </row>
    <row r="20" spans="6:14" x14ac:dyDescent="0.2">
      <c r="G20" s="35"/>
      <c r="I20" s="81" t="s">
        <v>335</v>
      </c>
      <c r="J20" s="4">
        <f>COUNTIFS(BaseDeCalcul!D$3:D$154, I20, BaseDeCalcul!Y$3:Y$154, "C")</f>
        <v>0</v>
      </c>
      <c r="K20" s="4">
        <f>COUNTIFS(BaseDeCalcul!D$3:D$154, I20, BaseDeCalcul!Y$3:Y$154, "NC")</f>
        <v>0</v>
      </c>
      <c r="L20" s="4">
        <f>J20+K20</f>
        <v>0</v>
      </c>
      <c r="M20" s="83">
        <f>IF(L20&gt;0, J20/L20, 0)</f>
        <v>0</v>
      </c>
    </row>
    <row r="21" spans="6:14" ht="28" x14ac:dyDescent="0.2">
      <c r="F21" s="34" t="s">
        <v>171</v>
      </c>
      <c r="G21" s="35" t="e">
        <f>AVERAGE(G5:G19)</f>
        <v>#DIV/0!</v>
      </c>
      <c r="I21" s="82" t="s">
        <v>342</v>
      </c>
      <c r="J21" s="4">
        <f>COUNTIFS(BaseDeCalcul!D$3:D$154, I21, BaseDeCalcul!Y$3:Y$154, "C")</f>
        <v>0</v>
      </c>
      <c r="K21" s="4">
        <f>COUNTIFS(BaseDeCalcul!D$3:D$154, I21, BaseDeCalcul!Y$3:Y$154, "NC")</f>
        <v>0</v>
      </c>
      <c r="L21" s="4">
        <f>J21+K21</f>
        <v>0</v>
      </c>
      <c r="M21" s="83">
        <f>IF(L21&gt;0, J21/L21, 0)</f>
        <v>0</v>
      </c>
    </row>
    <row r="22" spans="6:14" x14ac:dyDescent="0.2">
      <c r="F22" s="34" t="s">
        <v>173</v>
      </c>
      <c r="G22" s="35">
        <f>MAX(G5:G19)</f>
        <v>0</v>
      </c>
    </row>
    <row r="23" spans="6:14" x14ac:dyDescent="0.2">
      <c r="F23" s="34" t="s">
        <v>172</v>
      </c>
      <c r="G23" s="35">
        <f>MIN(G5:G19)</f>
        <v>0</v>
      </c>
    </row>
  </sheetData>
  <mergeCells count="5">
    <mergeCell ref="A7:D7"/>
    <mergeCell ref="A3:D3"/>
    <mergeCell ref="F3:G3"/>
    <mergeCell ref="I3:M3"/>
    <mergeCell ref="A1:M1"/>
  </mergeCells>
  <pageMargins left="0.7" right="0.7" top="0.75" bottom="0.75" header="0.3" footer="0.3"/>
  <drawing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BM138"/>
  <sheetViews>
    <sheetView zoomScaleNormal="100" workbookViewId="0">
      <selection activeCell="A128" sqref="A128:A138"/>
    </sheetView>
  </sheetViews>
  <sheetFormatPr baseColWidth="10" defaultColWidth="9.5703125" defaultRowHeight="16" x14ac:dyDescent="0.2"/>
  <cols>
    <col min="1" max="1" width="4.42578125" customWidth="1"/>
    <col min="2" max="3" width="5.28515625" style="2" customWidth="1"/>
    <col min="4" max="4" width="75.42578125" style="51" customWidth="1"/>
    <col min="5" max="6" width="9.5703125" style="1"/>
    <col min="8" max="65" width="9.5703125" style="1"/>
    <col min="1025" max="1025" width="7.42578125" customWidth="1"/>
  </cols>
  <sheetData>
    <row r="1" spans="1:7" x14ac:dyDescent="0.2">
      <c r="A1" s="105" t="str">
        <f>Échantillon!A1</f>
        <v>RAWeb 1 – GRILLE D'ÉVALUATION</v>
      </c>
      <c r="B1" s="105"/>
      <c r="C1" s="105"/>
      <c r="D1" s="105"/>
    </row>
    <row r="2" spans="1:7" ht="64" x14ac:dyDescent="0.2">
      <c r="A2" s="48" t="s">
        <v>25</v>
      </c>
      <c r="B2" s="48" t="s">
        <v>310</v>
      </c>
      <c r="C2" s="48" t="s">
        <v>26</v>
      </c>
      <c r="D2" s="49" t="s">
        <v>27</v>
      </c>
    </row>
    <row r="3" spans="1:7" x14ac:dyDescent="0.2">
      <c r="A3" s="104" t="s">
        <v>28</v>
      </c>
      <c r="B3" s="22" t="s">
        <v>310</v>
      </c>
      <c r="C3" s="22" t="s">
        <v>29</v>
      </c>
      <c r="D3" s="23" t="s">
        <v>191</v>
      </c>
      <c r="E3" s="3"/>
    </row>
    <row r="4" spans="1:7" x14ac:dyDescent="0.2">
      <c r="A4" s="104"/>
      <c r="B4" s="22" t="s">
        <v>310</v>
      </c>
      <c r="C4" s="22" t="s">
        <v>30</v>
      </c>
      <c r="D4" s="23" t="s">
        <v>192</v>
      </c>
      <c r="E4" s="3"/>
    </row>
    <row r="5" spans="1:7" ht="32" x14ac:dyDescent="0.2">
      <c r="A5" s="104"/>
      <c r="B5" s="22" t="s">
        <v>310</v>
      </c>
      <c r="C5" s="22" t="s">
        <v>31</v>
      </c>
      <c r="D5" s="23" t="s">
        <v>32</v>
      </c>
      <c r="E5" s="3"/>
    </row>
    <row r="6" spans="1:7" ht="32" x14ac:dyDescent="0.2">
      <c r="A6" s="104"/>
      <c r="B6" s="22" t="s">
        <v>310</v>
      </c>
      <c r="C6" s="22" t="s">
        <v>33</v>
      </c>
      <c r="D6" s="23" t="s">
        <v>193</v>
      </c>
      <c r="E6" s="3"/>
    </row>
    <row r="7" spans="1:7" ht="32" x14ac:dyDescent="0.2">
      <c r="A7" s="104"/>
      <c r="B7" s="22" t="s">
        <v>310</v>
      </c>
      <c r="C7" s="22" t="s">
        <v>34</v>
      </c>
      <c r="D7" s="23" t="s">
        <v>194</v>
      </c>
      <c r="E7" s="3"/>
    </row>
    <row r="8" spans="1:7" x14ac:dyDescent="0.2">
      <c r="A8" s="104"/>
      <c r="B8" s="22" t="s">
        <v>310</v>
      </c>
      <c r="C8" s="22" t="s">
        <v>35</v>
      </c>
      <c r="D8" s="23" t="s">
        <v>195</v>
      </c>
      <c r="E8" s="3"/>
    </row>
    <row r="9" spans="1:7" x14ac:dyDescent="0.2">
      <c r="A9" s="104"/>
      <c r="B9" s="22" t="s">
        <v>310</v>
      </c>
      <c r="C9" s="22" t="s">
        <v>36</v>
      </c>
      <c r="D9" s="23" t="s">
        <v>196</v>
      </c>
      <c r="E9" s="3"/>
    </row>
    <row r="10" spans="1:7" ht="32" x14ac:dyDescent="0.2">
      <c r="A10" s="104"/>
      <c r="B10" s="22" t="s">
        <v>310</v>
      </c>
      <c r="C10" s="22" t="s">
        <v>37</v>
      </c>
      <c r="D10" s="23" t="s">
        <v>197</v>
      </c>
      <c r="E10" s="3"/>
      <c r="G10" s="4"/>
    </row>
    <row r="11" spans="1:7" x14ac:dyDescent="0.2">
      <c r="A11" s="104"/>
      <c r="B11" s="22" t="s">
        <v>310</v>
      </c>
      <c r="C11" s="22" t="s">
        <v>38</v>
      </c>
      <c r="D11" s="23" t="s">
        <v>198</v>
      </c>
      <c r="E11" s="3"/>
    </row>
    <row r="12" spans="1:7" x14ac:dyDescent="0.2">
      <c r="A12" s="104" t="s">
        <v>39</v>
      </c>
      <c r="B12" s="22" t="s">
        <v>310</v>
      </c>
      <c r="C12" s="22" t="s">
        <v>40</v>
      </c>
      <c r="D12" s="23" t="s">
        <v>199</v>
      </c>
      <c r="E12" s="3"/>
    </row>
    <row r="13" spans="1:7" x14ac:dyDescent="0.2">
      <c r="A13" s="104"/>
      <c r="B13" s="22" t="s">
        <v>310</v>
      </c>
      <c r="C13" s="22" t="s">
        <v>41</v>
      </c>
      <c r="D13" s="23" t="s">
        <v>200</v>
      </c>
      <c r="E13" s="3"/>
    </row>
    <row r="14" spans="1:7" ht="32" x14ac:dyDescent="0.2">
      <c r="A14" s="104" t="s">
        <v>42</v>
      </c>
      <c r="B14" s="22" t="s">
        <v>310</v>
      </c>
      <c r="C14" s="22" t="s">
        <v>43</v>
      </c>
      <c r="D14" s="23" t="s">
        <v>201</v>
      </c>
      <c r="E14" s="3"/>
    </row>
    <row r="15" spans="1:7" ht="32" x14ac:dyDescent="0.2">
      <c r="A15" s="104"/>
      <c r="B15" s="22" t="s">
        <v>310</v>
      </c>
      <c r="C15" s="22" t="s">
        <v>44</v>
      </c>
      <c r="D15" s="23" t="s">
        <v>202</v>
      </c>
      <c r="E15" s="3"/>
    </row>
    <row r="16" spans="1:7" ht="32" x14ac:dyDescent="0.2">
      <c r="A16" s="104"/>
      <c r="B16" s="22" t="s">
        <v>310</v>
      </c>
      <c r="C16" s="22" t="s">
        <v>45</v>
      </c>
      <c r="D16" s="23" t="s">
        <v>203</v>
      </c>
      <c r="E16" s="3"/>
    </row>
    <row r="17" spans="1:5" ht="32" x14ac:dyDescent="0.2">
      <c r="A17" s="106" t="s">
        <v>46</v>
      </c>
      <c r="B17" s="22" t="s">
        <v>310</v>
      </c>
      <c r="C17" s="22" t="s">
        <v>47</v>
      </c>
      <c r="D17" s="23" t="s">
        <v>204</v>
      </c>
      <c r="E17" s="3"/>
    </row>
    <row r="18" spans="1:5" ht="32" x14ac:dyDescent="0.2">
      <c r="A18" s="107"/>
      <c r="B18" s="22" t="s">
        <v>310</v>
      </c>
      <c r="C18" s="22" t="s">
        <v>48</v>
      </c>
      <c r="D18" s="23" t="s">
        <v>205</v>
      </c>
      <c r="E18" s="3"/>
    </row>
    <row r="19" spans="1:5" ht="32" x14ac:dyDescent="0.2">
      <c r="A19" s="107"/>
      <c r="B19" s="22" t="s">
        <v>310</v>
      </c>
      <c r="C19" s="22" t="s">
        <v>49</v>
      </c>
      <c r="D19" s="23" t="s">
        <v>206</v>
      </c>
      <c r="E19" s="3"/>
    </row>
    <row r="20" spans="1:5" ht="32" x14ac:dyDescent="0.2">
      <c r="A20" s="107"/>
      <c r="B20" s="22" t="s">
        <v>310</v>
      </c>
      <c r="C20" s="22" t="s">
        <v>50</v>
      </c>
      <c r="D20" s="23" t="s">
        <v>207</v>
      </c>
      <c r="E20" s="3"/>
    </row>
    <row r="21" spans="1:5" ht="32" x14ac:dyDescent="0.2">
      <c r="A21" s="107"/>
      <c r="B21" s="22" t="s">
        <v>310</v>
      </c>
      <c r="C21" s="22" t="s">
        <v>51</v>
      </c>
      <c r="D21" s="23" t="s">
        <v>208</v>
      </c>
      <c r="E21" s="3"/>
    </row>
    <row r="22" spans="1:5" ht="32" x14ac:dyDescent="0.2">
      <c r="A22" s="107"/>
      <c r="B22" s="22" t="s">
        <v>310</v>
      </c>
      <c r="C22" s="22" t="s">
        <v>52</v>
      </c>
      <c r="D22" s="23" t="s">
        <v>209</v>
      </c>
      <c r="E22" s="3"/>
    </row>
    <row r="23" spans="1:5" x14ac:dyDescent="0.2">
      <c r="A23" s="107"/>
      <c r="B23" s="22" t="s">
        <v>310</v>
      </c>
      <c r="C23" s="22" t="s">
        <v>53</v>
      </c>
      <c r="D23" s="23" t="s">
        <v>210</v>
      </c>
      <c r="E23" s="3"/>
    </row>
    <row r="24" spans="1:5" x14ac:dyDescent="0.2">
      <c r="A24" s="107"/>
      <c r="B24" s="22" t="s">
        <v>310</v>
      </c>
      <c r="C24" s="22" t="s">
        <v>54</v>
      </c>
      <c r="D24" s="23" t="s">
        <v>211</v>
      </c>
      <c r="E24" s="3"/>
    </row>
    <row r="25" spans="1:5" x14ac:dyDescent="0.2">
      <c r="A25" s="107"/>
      <c r="B25" s="22" t="s">
        <v>310</v>
      </c>
      <c r="C25" s="22" t="s">
        <v>55</v>
      </c>
      <c r="D25" s="23" t="s">
        <v>212</v>
      </c>
      <c r="E25" s="3"/>
    </row>
    <row r="26" spans="1:5" x14ac:dyDescent="0.2">
      <c r="A26" s="107"/>
      <c r="B26" s="22" t="s">
        <v>310</v>
      </c>
      <c r="C26" s="22" t="s">
        <v>56</v>
      </c>
      <c r="D26" s="23" t="s">
        <v>213</v>
      </c>
      <c r="E26" s="3"/>
    </row>
    <row r="27" spans="1:5" ht="32" x14ac:dyDescent="0.2">
      <c r="A27" s="107"/>
      <c r="B27" s="22" t="s">
        <v>310</v>
      </c>
      <c r="C27" s="22" t="s">
        <v>57</v>
      </c>
      <c r="D27" s="23" t="s">
        <v>214</v>
      </c>
      <c r="E27" s="3"/>
    </row>
    <row r="28" spans="1:5" x14ac:dyDescent="0.2">
      <c r="A28" s="107"/>
      <c r="B28" s="22" t="s">
        <v>310</v>
      </c>
      <c r="C28" s="22" t="s">
        <v>58</v>
      </c>
      <c r="D28" s="23" t="s">
        <v>215</v>
      </c>
      <c r="E28" s="3"/>
    </row>
    <row r="29" spans="1:5" ht="32" x14ac:dyDescent="0.2">
      <c r="A29" s="107"/>
      <c r="B29" s="22" t="s">
        <v>310</v>
      </c>
      <c r="C29" s="22" t="s">
        <v>59</v>
      </c>
      <c r="D29" s="23" t="s">
        <v>216</v>
      </c>
      <c r="E29" s="3"/>
    </row>
    <row r="30" spans="1:5" ht="48" x14ac:dyDescent="0.2">
      <c r="A30" s="107"/>
      <c r="B30" s="50" t="s">
        <v>314</v>
      </c>
      <c r="C30" s="22" t="s">
        <v>300</v>
      </c>
      <c r="D30" s="23" t="s">
        <v>305</v>
      </c>
      <c r="E30" s="3"/>
    </row>
    <row r="31" spans="1:5" ht="32" x14ac:dyDescent="0.2">
      <c r="A31" s="107"/>
      <c r="B31" s="50" t="s">
        <v>314</v>
      </c>
      <c r="C31" s="22" t="s">
        <v>301</v>
      </c>
      <c r="D31" s="23" t="s">
        <v>306</v>
      </c>
      <c r="E31" s="3"/>
    </row>
    <row r="32" spans="1:5" ht="32" x14ac:dyDescent="0.2">
      <c r="A32" s="107"/>
      <c r="B32" s="50" t="s">
        <v>314</v>
      </c>
      <c r="C32" s="22" t="s">
        <v>302</v>
      </c>
      <c r="D32" s="23" t="s">
        <v>307</v>
      </c>
      <c r="E32" s="3"/>
    </row>
    <row r="33" spans="1:5" ht="32" x14ac:dyDescent="0.2">
      <c r="A33" s="107"/>
      <c r="B33" s="50" t="s">
        <v>314</v>
      </c>
      <c r="C33" s="22" t="s">
        <v>303</v>
      </c>
      <c r="D33" s="23" t="s">
        <v>308</v>
      </c>
      <c r="E33" s="3"/>
    </row>
    <row r="34" spans="1:5" ht="32" x14ac:dyDescent="0.2">
      <c r="A34" s="108"/>
      <c r="B34" s="50" t="s">
        <v>314</v>
      </c>
      <c r="C34" s="22" t="s">
        <v>304</v>
      </c>
      <c r="D34" s="23" t="s">
        <v>309</v>
      </c>
      <c r="E34" s="3"/>
    </row>
    <row r="35" spans="1:5" x14ac:dyDescent="0.2">
      <c r="A35" s="104" t="s">
        <v>60</v>
      </c>
      <c r="B35" s="22" t="s">
        <v>310</v>
      </c>
      <c r="C35" s="22" t="s">
        <v>61</v>
      </c>
      <c r="D35" s="23" t="s">
        <v>217</v>
      </c>
      <c r="E35" s="3"/>
    </row>
    <row r="36" spans="1:5" x14ac:dyDescent="0.2">
      <c r="A36" s="104"/>
      <c r="B36" s="22" t="s">
        <v>310</v>
      </c>
      <c r="C36" s="22" t="s">
        <v>62</v>
      </c>
      <c r="D36" s="23" t="s">
        <v>218</v>
      </c>
      <c r="E36" s="3"/>
    </row>
    <row r="37" spans="1:5" x14ac:dyDescent="0.2">
      <c r="A37" s="104"/>
      <c r="B37" s="22" t="s">
        <v>310</v>
      </c>
      <c r="C37" s="22" t="s">
        <v>63</v>
      </c>
      <c r="D37" s="23" t="s">
        <v>219</v>
      </c>
      <c r="E37" s="3"/>
    </row>
    <row r="38" spans="1:5" x14ac:dyDescent="0.2">
      <c r="A38" s="104"/>
      <c r="B38" s="22" t="s">
        <v>310</v>
      </c>
      <c r="C38" s="22" t="s">
        <v>64</v>
      </c>
      <c r="D38" s="23" t="s">
        <v>220</v>
      </c>
      <c r="E38" s="3"/>
    </row>
    <row r="39" spans="1:5" x14ac:dyDescent="0.2">
      <c r="A39" s="104"/>
      <c r="B39" s="22" t="s">
        <v>310</v>
      </c>
      <c r="C39" s="22" t="s">
        <v>65</v>
      </c>
      <c r="D39" s="23" t="s">
        <v>221</v>
      </c>
      <c r="E39" s="3"/>
    </row>
    <row r="40" spans="1:5" ht="32" x14ac:dyDescent="0.2">
      <c r="A40" s="104"/>
      <c r="B40" s="22" t="s">
        <v>310</v>
      </c>
      <c r="C40" s="22" t="s">
        <v>66</v>
      </c>
      <c r="D40" s="23" t="s">
        <v>222</v>
      </c>
      <c r="E40" s="3"/>
    </row>
    <row r="41" spans="1:5" ht="32" x14ac:dyDescent="0.2">
      <c r="A41" s="104"/>
      <c r="B41" s="22" t="s">
        <v>310</v>
      </c>
      <c r="C41" s="22" t="s">
        <v>67</v>
      </c>
      <c r="D41" s="23" t="s">
        <v>223</v>
      </c>
      <c r="E41" s="3"/>
    </row>
    <row r="42" spans="1:5" ht="32" x14ac:dyDescent="0.2">
      <c r="A42" s="104"/>
      <c r="B42" s="22" t="s">
        <v>310</v>
      </c>
      <c r="C42" s="22" t="s">
        <v>68</v>
      </c>
      <c r="D42" s="23" t="s">
        <v>224</v>
      </c>
      <c r="E42" s="3"/>
    </row>
    <row r="43" spans="1:5" x14ac:dyDescent="0.2">
      <c r="A43" s="104" t="s">
        <v>69</v>
      </c>
      <c r="B43" s="22" t="s">
        <v>310</v>
      </c>
      <c r="C43" s="22" t="s">
        <v>70</v>
      </c>
      <c r="D43" s="23" t="s">
        <v>225</v>
      </c>
      <c r="E43" s="3"/>
    </row>
    <row r="44" spans="1:5" x14ac:dyDescent="0.2">
      <c r="A44" s="104"/>
      <c r="B44" s="22" t="s">
        <v>310</v>
      </c>
      <c r="C44" s="22" t="s">
        <v>71</v>
      </c>
      <c r="D44" s="23" t="s">
        <v>226</v>
      </c>
      <c r="E44" s="3"/>
    </row>
    <row r="45" spans="1:5" x14ac:dyDescent="0.2">
      <c r="A45" s="104" t="s">
        <v>72</v>
      </c>
      <c r="B45" s="22" t="s">
        <v>310</v>
      </c>
      <c r="C45" s="22" t="s">
        <v>73</v>
      </c>
      <c r="D45" s="23" t="s">
        <v>227</v>
      </c>
      <c r="E45" s="3"/>
    </row>
    <row r="46" spans="1:5" x14ac:dyDescent="0.2">
      <c r="A46" s="104"/>
      <c r="B46" s="22" t="s">
        <v>310</v>
      </c>
      <c r="C46" s="22" t="s">
        <v>74</v>
      </c>
      <c r="D46" s="23" t="s">
        <v>228</v>
      </c>
      <c r="E46" s="3"/>
    </row>
    <row r="47" spans="1:5" x14ac:dyDescent="0.2">
      <c r="A47" s="104"/>
      <c r="B47" s="22" t="s">
        <v>310</v>
      </c>
      <c r="C47" s="22" t="s">
        <v>75</v>
      </c>
      <c r="D47" s="23" t="s">
        <v>229</v>
      </c>
      <c r="E47" s="3"/>
    </row>
    <row r="48" spans="1:5" x14ac:dyDescent="0.2">
      <c r="A48" s="104"/>
      <c r="B48" s="22" t="s">
        <v>310</v>
      </c>
      <c r="C48" s="22" t="s">
        <v>76</v>
      </c>
      <c r="D48" s="23" t="s">
        <v>230</v>
      </c>
      <c r="E48" s="3"/>
    </row>
    <row r="49" spans="1:5" x14ac:dyDescent="0.2">
      <c r="A49" s="104"/>
      <c r="B49" s="22" t="s">
        <v>310</v>
      </c>
      <c r="C49" s="22" t="s">
        <v>77</v>
      </c>
      <c r="D49" s="23" t="s">
        <v>231</v>
      </c>
      <c r="E49" s="3"/>
    </row>
    <row r="50" spans="1:5" x14ac:dyDescent="0.2">
      <c r="A50" s="104" t="s">
        <v>78</v>
      </c>
      <c r="B50" s="22" t="s">
        <v>310</v>
      </c>
      <c r="C50" s="22" t="s">
        <v>79</v>
      </c>
      <c r="D50" s="23" t="s">
        <v>232</v>
      </c>
      <c r="E50" s="3"/>
    </row>
    <row r="51" spans="1:5" ht="32" x14ac:dyDescent="0.2">
      <c r="A51" s="104"/>
      <c r="B51" s="22" t="s">
        <v>310</v>
      </c>
      <c r="C51" s="22" t="s">
        <v>80</v>
      </c>
      <c r="D51" s="23" t="s">
        <v>233</v>
      </c>
      <c r="E51" s="3"/>
    </row>
    <row r="52" spans="1:5" x14ac:dyDescent="0.2">
      <c r="A52" s="104"/>
      <c r="B52" s="22" t="s">
        <v>310</v>
      </c>
      <c r="C52" s="22" t="s">
        <v>81</v>
      </c>
      <c r="D52" s="23" t="s">
        <v>234</v>
      </c>
      <c r="E52" s="3"/>
    </row>
    <row r="53" spans="1:5" x14ac:dyDescent="0.2">
      <c r="A53" s="104"/>
      <c r="B53" s="22" t="s">
        <v>310</v>
      </c>
      <c r="C53" s="22" t="s">
        <v>82</v>
      </c>
      <c r="D53" s="23" t="s">
        <v>235</v>
      </c>
      <c r="E53" s="3"/>
    </row>
    <row r="54" spans="1:5" x14ac:dyDescent="0.2">
      <c r="A54" s="104"/>
      <c r="B54" s="22" t="s">
        <v>310</v>
      </c>
      <c r="C54" s="22" t="s">
        <v>83</v>
      </c>
      <c r="D54" s="23" t="s">
        <v>236</v>
      </c>
      <c r="E54" s="3"/>
    </row>
    <row r="55" spans="1:5" x14ac:dyDescent="0.2">
      <c r="A55" s="104"/>
      <c r="B55" s="22" t="s">
        <v>310</v>
      </c>
      <c r="C55" s="22" t="s">
        <v>84</v>
      </c>
      <c r="D55" s="23" t="s">
        <v>237</v>
      </c>
      <c r="E55" s="3"/>
    </row>
    <row r="56" spans="1:5" x14ac:dyDescent="0.2">
      <c r="A56" s="104"/>
      <c r="B56" s="22" t="s">
        <v>310</v>
      </c>
      <c r="C56" s="22" t="s">
        <v>85</v>
      </c>
      <c r="D56" s="23" t="s">
        <v>238</v>
      </c>
      <c r="E56" s="3"/>
    </row>
    <row r="57" spans="1:5" x14ac:dyDescent="0.2">
      <c r="A57" s="104"/>
      <c r="B57" s="22" t="s">
        <v>310</v>
      </c>
      <c r="C57" s="22" t="s">
        <v>86</v>
      </c>
      <c r="D57" s="23" t="s">
        <v>239</v>
      </c>
      <c r="E57" s="3"/>
    </row>
    <row r="58" spans="1:5" ht="32" x14ac:dyDescent="0.2">
      <c r="A58" s="104"/>
      <c r="B58" s="22" t="s">
        <v>310</v>
      </c>
      <c r="C58" s="22" t="s">
        <v>87</v>
      </c>
      <c r="D58" s="23" t="s">
        <v>240</v>
      </c>
      <c r="E58" s="3"/>
    </row>
    <row r="59" spans="1:5" x14ac:dyDescent="0.2">
      <c r="A59" s="104"/>
      <c r="B59" s="22" t="s">
        <v>310</v>
      </c>
      <c r="C59" s="22" t="s">
        <v>88</v>
      </c>
      <c r="D59" s="23" t="s">
        <v>241</v>
      </c>
      <c r="E59" s="3"/>
    </row>
    <row r="60" spans="1:5" x14ac:dyDescent="0.2">
      <c r="A60" s="104" t="s">
        <v>89</v>
      </c>
      <c r="B60" s="22" t="s">
        <v>310</v>
      </c>
      <c r="C60" s="22" t="s">
        <v>90</v>
      </c>
      <c r="D60" s="23" t="s">
        <v>242</v>
      </c>
      <c r="E60" s="3"/>
    </row>
    <row r="61" spans="1:5" x14ac:dyDescent="0.2">
      <c r="A61" s="104"/>
      <c r="B61" s="22" t="s">
        <v>310</v>
      </c>
      <c r="C61" s="22" t="s">
        <v>91</v>
      </c>
      <c r="D61" s="23" t="s">
        <v>243</v>
      </c>
      <c r="E61" s="3"/>
    </row>
    <row r="62" spans="1:5" x14ac:dyDescent="0.2">
      <c r="A62" s="104"/>
      <c r="B62" s="22" t="s">
        <v>310</v>
      </c>
      <c r="C62" s="22" t="s">
        <v>92</v>
      </c>
      <c r="D62" s="23" t="s">
        <v>244</v>
      </c>
      <c r="E62" s="3"/>
    </row>
    <row r="63" spans="1:5" x14ac:dyDescent="0.2">
      <c r="A63" s="104"/>
      <c r="B63" s="22" t="s">
        <v>310</v>
      </c>
      <c r="C63" s="22" t="s">
        <v>93</v>
      </c>
      <c r="D63" s="23" t="s">
        <v>94</v>
      </c>
      <c r="E63" s="3"/>
    </row>
    <row r="64" spans="1:5" x14ac:dyDescent="0.2">
      <c r="A64" s="104" t="s">
        <v>95</v>
      </c>
      <c r="B64" s="22" t="s">
        <v>310</v>
      </c>
      <c r="C64" s="22" t="s">
        <v>96</v>
      </c>
      <c r="D64" s="23" t="s">
        <v>245</v>
      </c>
      <c r="E64" s="3"/>
    </row>
    <row r="65" spans="1:5" ht="32" x14ac:dyDescent="0.2">
      <c r="A65" s="104"/>
      <c r="B65" s="22" t="s">
        <v>310</v>
      </c>
      <c r="C65" s="22" t="s">
        <v>97</v>
      </c>
      <c r="D65" s="23" t="s">
        <v>246</v>
      </c>
      <c r="E65" s="3"/>
    </row>
    <row r="66" spans="1:5" x14ac:dyDescent="0.2">
      <c r="A66" s="104"/>
      <c r="B66" s="22" t="s">
        <v>310</v>
      </c>
      <c r="C66" s="22" t="s">
        <v>98</v>
      </c>
      <c r="D66" s="23" t="s">
        <v>247</v>
      </c>
      <c r="E66" s="3"/>
    </row>
    <row r="67" spans="1:5" ht="32" x14ac:dyDescent="0.2">
      <c r="A67" s="104"/>
      <c r="B67" s="22" t="s">
        <v>310</v>
      </c>
      <c r="C67" s="22" t="s">
        <v>99</v>
      </c>
      <c r="D67" s="23" t="s">
        <v>248</v>
      </c>
      <c r="E67" s="3"/>
    </row>
    <row r="68" spans="1:5" ht="32" x14ac:dyDescent="0.2">
      <c r="A68" s="104"/>
      <c r="B68" s="22" t="s">
        <v>310</v>
      </c>
      <c r="C68" s="22" t="s">
        <v>100</v>
      </c>
      <c r="D68" s="23" t="s">
        <v>249</v>
      </c>
      <c r="E68" s="3"/>
    </row>
    <row r="69" spans="1:5" ht="32" x14ac:dyDescent="0.2">
      <c r="A69" s="104"/>
      <c r="B69" s="22" t="s">
        <v>310</v>
      </c>
      <c r="C69" s="22" t="s">
        <v>101</v>
      </c>
      <c r="D69" s="23" t="s">
        <v>250</v>
      </c>
      <c r="E69" s="3"/>
    </row>
    <row r="70" spans="1:5" x14ac:dyDescent="0.2">
      <c r="A70" s="104"/>
      <c r="B70" s="22" t="s">
        <v>310</v>
      </c>
      <c r="C70" s="22" t="s">
        <v>102</v>
      </c>
      <c r="D70" s="23" t="s">
        <v>251</v>
      </c>
      <c r="E70" s="3"/>
    </row>
    <row r="71" spans="1:5" x14ac:dyDescent="0.2">
      <c r="A71" s="104"/>
      <c r="B71" s="22" t="s">
        <v>310</v>
      </c>
      <c r="C71" s="22" t="s">
        <v>103</v>
      </c>
      <c r="D71" s="23" t="s">
        <v>252</v>
      </c>
      <c r="E71" s="3"/>
    </row>
    <row r="72" spans="1:5" ht="32" x14ac:dyDescent="0.2">
      <c r="A72" s="104"/>
      <c r="B72" s="22" t="s">
        <v>310</v>
      </c>
      <c r="C72" s="22" t="s">
        <v>104</v>
      </c>
      <c r="D72" s="23" t="s">
        <v>253</v>
      </c>
      <c r="E72" s="3"/>
    </row>
    <row r="73" spans="1:5" ht="32" x14ac:dyDescent="0.2">
      <c r="A73" s="104"/>
      <c r="B73" s="22" t="s">
        <v>310</v>
      </c>
      <c r="C73" s="22" t="s">
        <v>105</v>
      </c>
      <c r="D73" s="23" t="s">
        <v>254</v>
      </c>
      <c r="E73" s="3"/>
    </row>
    <row r="74" spans="1:5" ht="48" x14ac:dyDescent="0.2">
      <c r="A74" s="104"/>
      <c r="B74" s="22" t="s">
        <v>310</v>
      </c>
      <c r="C74" s="22" t="s">
        <v>106</v>
      </c>
      <c r="D74" s="23" t="s">
        <v>369</v>
      </c>
      <c r="E74" s="3"/>
    </row>
    <row r="75" spans="1:5" ht="32" x14ac:dyDescent="0.2">
      <c r="A75" s="104"/>
      <c r="B75" s="22" t="s">
        <v>310</v>
      </c>
      <c r="C75" s="22" t="s">
        <v>107</v>
      </c>
      <c r="D75" s="23" t="s">
        <v>255</v>
      </c>
      <c r="E75" s="3"/>
    </row>
    <row r="76" spans="1:5" ht="32" x14ac:dyDescent="0.2">
      <c r="A76" s="104"/>
      <c r="B76" s="22" t="s">
        <v>310</v>
      </c>
      <c r="C76" s="22" t="s">
        <v>108</v>
      </c>
      <c r="D76" s="23" t="s">
        <v>256</v>
      </c>
      <c r="E76" s="3"/>
    </row>
    <row r="77" spans="1:5" ht="32" x14ac:dyDescent="0.2">
      <c r="A77" s="104"/>
      <c r="B77" s="22" t="s">
        <v>310</v>
      </c>
      <c r="C77" s="22" t="s">
        <v>109</v>
      </c>
      <c r="D77" s="23" t="s">
        <v>257</v>
      </c>
      <c r="E77" s="3"/>
    </row>
    <row r="78" spans="1:5" x14ac:dyDescent="0.2">
      <c r="A78" s="104" t="s">
        <v>110</v>
      </c>
      <c r="B78" s="22" t="s">
        <v>310</v>
      </c>
      <c r="C78" s="22" t="s">
        <v>111</v>
      </c>
      <c r="D78" s="23" t="s">
        <v>258</v>
      </c>
      <c r="E78" s="3"/>
    </row>
    <row r="79" spans="1:5" x14ac:dyDescent="0.2">
      <c r="A79" s="104"/>
      <c r="B79" s="22" t="s">
        <v>310</v>
      </c>
      <c r="C79" s="22" t="s">
        <v>112</v>
      </c>
      <c r="D79" s="23" t="s">
        <v>259</v>
      </c>
      <c r="E79" s="3"/>
    </row>
    <row r="80" spans="1:5" ht="32" x14ac:dyDescent="0.2">
      <c r="A80" s="104"/>
      <c r="B80" s="22" t="s">
        <v>310</v>
      </c>
      <c r="C80" s="22" t="s">
        <v>113</v>
      </c>
      <c r="D80" s="23" t="s">
        <v>365</v>
      </c>
      <c r="E80" s="3"/>
    </row>
    <row r="81" spans="1:5" x14ac:dyDescent="0.2">
      <c r="A81" s="104"/>
      <c r="B81" s="22" t="s">
        <v>310</v>
      </c>
      <c r="C81" s="22" t="s">
        <v>114</v>
      </c>
      <c r="D81" s="23" t="s">
        <v>260</v>
      </c>
      <c r="E81" s="3"/>
    </row>
    <row r="82" spans="1:5" x14ac:dyDescent="0.2">
      <c r="A82" s="104"/>
      <c r="B82" s="22" t="s">
        <v>310</v>
      </c>
      <c r="C82" s="22" t="s">
        <v>115</v>
      </c>
      <c r="D82" s="23" t="s">
        <v>261</v>
      </c>
      <c r="E82" s="3"/>
    </row>
    <row r="83" spans="1:5" x14ac:dyDescent="0.2">
      <c r="A83" s="104"/>
      <c r="B83" s="22" t="s">
        <v>310</v>
      </c>
      <c r="C83" s="22" t="s">
        <v>116</v>
      </c>
      <c r="D83" s="23" t="s">
        <v>262</v>
      </c>
      <c r="E83" s="3"/>
    </row>
    <row r="84" spans="1:5" ht="32" x14ac:dyDescent="0.2">
      <c r="A84" s="104"/>
      <c r="B84" s="22" t="s">
        <v>310</v>
      </c>
      <c r="C84" s="22" t="s">
        <v>117</v>
      </c>
      <c r="D84" s="23" t="s">
        <v>263</v>
      </c>
      <c r="E84" s="3"/>
    </row>
    <row r="85" spans="1:5" x14ac:dyDescent="0.2">
      <c r="A85" s="104"/>
      <c r="B85" s="22" t="s">
        <v>310</v>
      </c>
      <c r="C85" s="22" t="s">
        <v>118</v>
      </c>
      <c r="D85" s="23" t="s">
        <v>366</v>
      </c>
      <c r="E85" s="3"/>
    </row>
    <row r="86" spans="1:5" x14ac:dyDescent="0.2">
      <c r="A86" s="104"/>
      <c r="B86" s="22" t="s">
        <v>310</v>
      </c>
      <c r="C86" s="22" t="s">
        <v>119</v>
      </c>
      <c r="D86" s="23" t="s">
        <v>264</v>
      </c>
      <c r="E86" s="3"/>
    </row>
    <row r="87" spans="1:5" x14ac:dyDescent="0.2">
      <c r="A87" s="104"/>
      <c r="B87" s="22" t="s">
        <v>310</v>
      </c>
      <c r="C87" s="22" t="s">
        <v>120</v>
      </c>
      <c r="D87" s="23" t="s">
        <v>265</v>
      </c>
      <c r="E87" s="3"/>
    </row>
    <row r="88" spans="1:5" ht="32" x14ac:dyDescent="0.2">
      <c r="A88" s="104"/>
      <c r="B88" s="22" t="s">
        <v>310</v>
      </c>
      <c r="C88" s="22" t="s">
        <v>121</v>
      </c>
      <c r="D88" s="23" t="s">
        <v>266</v>
      </c>
      <c r="E88" s="3"/>
    </row>
    <row r="89" spans="1:5" ht="48" x14ac:dyDescent="0.2">
      <c r="A89" s="104"/>
      <c r="B89" s="22" t="s">
        <v>310</v>
      </c>
      <c r="C89" s="22" t="s">
        <v>122</v>
      </c>
      <c r="D89" s="23" t="s">
        <v>368</v>
      </c>
      <c r="E89" s="3"/>
    </row>
    <row r="90" spans="1:5" ht="32" x14ac:dyDescent="0.2">
      <c r="A90" s="104"/>
      <c r="B90" s="22" t="s">
        <v>310</v>
      </c>
      <c r="C90" s="22" t="s">
        <v>123</v>
      </c>
      <c r="D90" s="23" t="s">
        <v>267</v>
      </c>
      <c r="E90" s="3"/>
    </row>
    <row r="91" spans="1:5" x14ac:dyDescent="0.2">
      <c r="A91" s="104" t="s">
        <v>124</v>
      </c>
      <c r="B91" s="22" t="s">
        <v>310</v>
      </c>
      <c r="C91" s="22" t="s">
        <v>125</v>
      </c>
      <c r="D91" s="23" t="s">
        <v>268</v>
      </c>
      <c r="E91" s="3"/>
    </row>
    <row r="92" spans="1:5" ht="32" x14ac:dyDescent="0.2">
      <c r="A92" s="104"/>
      <c r="B92" s="22" t="s">
        <v>310</v>
      </c>
      <c r="C92" s="22" t="s">
        <v>126</v>
      </c>
      <c r="D92" s="23" t="s">
        <v>269</v>
      </c>
      <c r="E92" s="3"/>
    </row>
    <row r="93" spans="1:5" x14ac:dyDescent="0.2">
      <c r="A93" s="104"/>
      <c r="B93" s="22" t="s">
        <v>310</v>
      </c>
      <c r="C93" s="22" t="s">
        <v>127</v>
      </c>
      <c r="D93" s="23" t="s">
        <v>270</v>
      </c>
      <c r="E93" s="3"/>
    </row>
    <row r="94" spans="1:5" x14ac:dyDescent="0.2">
      <c r="A94" s="104"/>
      <c r="B94" s="22" t="s">
        <v>310</v>
      </c>
      <c r="C94" s="22" t="s">
        <v>128</v>
      </c>
      <c r="D94" s="23" t="s">
        <v>271</v>
      </c>
      <c r="E94" s="3"/>
    </row>
    <row r="95" spans="1:5" x14ac:dyDescent="0.2">
      <c r="A95" s="104"/>
      <c r="B95" s="22" t="s">
        <v>310</v>
      </c>
      <c r="C95" s="22" t="s">
        <v>129</v>
      </c>
      <c r="D95" s="23" t="s">
        <v>272</v>
      </c>
      <c r="E95" s="3"/>
    </row>
    <row r="96" spans="1:5" ht="48" x14ac:dyDescent="0.2">
      <c r="A96" s="104"/>
      <c r="B96" s="22" t="s">
        <v>310</v>
      </c>
      <c r="C96" s="22" t="s">
        <v>130</v>
      </c>
      <c r="D96" s="23" t="s">
        <v>273</v>
      </c>
      <c r="E96" s="3"/>
    </row>
    <row r="97" spans="1:5" ht="32" x14ac:dyDescent="0.2">
      <c r="A97" s="104"/>
      <c r="B97" s="22" t="s">
        <v>310</v>
      </c>
      <c r="C97" s="22" t="s">
        <v>131</v>
      </c>
      <c r="D97" s="23" t="s">
        <v>274</v>
      </c>
      <c r="E97" s="3"/>
    </row>
    <row r="98" spans="1:5" x14ac:dyDescent="0.2">
      <c r="A98" s="104"/>
      <c r="B98" s="22" t="s">
        <v>310</v>
      </c>
      <c r="C98" s="22" t="s">
        <v>132</v>
      </c>
      <c r="D98" s="23" t="s">
        <v>275</v>
      </c>
      <c r="E98" s="3"/>
    </row>
    <row r="99" spans="1:5" x14ac:dyDescent="0.2">
      <c r="A99" s="104"/>
      <c r="B99" s="22" t="s">
        <v>310</v>
      </c>
      <c r="C99" s="22" t="s">
        <v>133</v>
      </c>
      <c r="D99" s="23" t="s">
        <v>276</v>
      </c>
      <c r="E99" s="3"/>
    </row>
    <row r="100" spans="1:5" ht="32" x14ac:dyDescent="0.2">
      <c r="A100" s="104"/>
      <c r="B100" s="22" t="s">
        <v>310</v>
      </c>
      <c r="C100" s="22" t="s">
        <v>134</v>
      </c>
      <c r="D100" s="23" t="s">
        <v>277</v>
      </c>
      <c r="E100" s="3"/>
    </row>
    <row r="101" spans="1:5" ht="32" x14ac:dyDescent="0.2">
      <c r="A101" s="104"/>
      <c r="B101" s="22" t="s">
        <v>310</v>
      </c>
      <c r="C101" s="22" t="s">
        <v>135</v>
      </c>
      <c r="D101" s="23" t="s">
        <v>278</v>
      </c>
      <c r="E101" s="3"/>
    </row>
    <row r="102" spans="1:5" ht="32" x14ac:dyDescent="0.2">
      <c r="A102" s="102" t="s">
        <v>136</v>
      </c>
      <c r="B102" s="22" t="s">
        <v>310</v>
      </c>
      <c r="C102" s="22" t="s">
        <v>137</v>
      </c>
      <c r="D102" s="23" t="s">
        <v>279</v>
      </c>
      <c r="E102" s="3"/>
    </row>
    <row r="103" spans="1:5" ht="32" x14ac:dyDescent="0.2">
      <c r="A103" s="103"/>
      <c r="B103" s="22" t="s">
        <v>310</v>
      </c>
      <c r="C103" s="22" t="s">
        <v>138</v>
      </c>
      <c r="D103" s="23" t="s">
        <v>280</v>
      </c>
      <c r="E103" s="3"/>
    </row>
    <row r="104" spans="1:5" ht="32" x14ac:dyDescent="0.2">
      <c r="A104" s="103"/>
      <c r="B104" s="22" t="s">
        <v>310</v>
      </c>
      <c r="C104" s="22" t="s">
        <v>139</v>
      </c>
      <c r="D104" s="23" t="s">
        <v>281</v>
      </c>
      <c r="E104" s="3"/>
    </row>
    <row r="105" spans="1:5" x14ac:dyDescent="0.2">
      <c r="A105" s="103"/>
      <c r="B105" s="22" t="s">
        <v>310</v>
      </c>
      <c r="C105" s="22" t="s">
        <v>140</v>
      </c>
      <c r="D105" s="23" t="s">
        <v>282</v>
      </c>
      <c r="E105" s="3"/>
    </row>
    <row r="106" spans="1:5" x14ac:dyDescent="0.2">
      <c r="A106" s="103"/>
      <c r="B106" s="22" t="s">
        <v>310</v>
      </c>
      <c r="C106" s="22" t="s">
        <v>141</v>
      </c>
      <c r="D106" s="23" t="s">
        <v>283</v>
      </c>
      <c r="E106" s="3"/>
    </row>
    <row r="107" spans="1:5" ht="32" x14ac:dyDescent="0.2">
      <c r="A107" s="103"/>
      <c r="B107" s="22" t="s">
        <v>310</v>
      </c>
      <c r="C107" s="22" t="s">
        <v>142</v>
      </c>
      <c r="D107" s="23" t="s">
        <v>284</v>
      </c>
      <c r="E107" s="3"/>
    </row>
    <row r="108" spans="1:5" ht="32" x14ac:dyDescent="0.2">
      <c r="A108" s="103"/>
      <c r="B108" s="22" t="s">
        <v>310</v>
      </c>
      <c r="C108" s="22" t="s">
        <v>143</v>
      </c>
      <c r="D108" s="23" t="s">
        <v>285</v>
      </c>
      <c r="E108" s="3"/>
    </row>
    <row r="109" spans="1:5" x14ac:dyDescent="0.2">
      <c r="A109" s="103"/>
      <c r="B109" s="22" t="s">
        <v>310</v>
      </c>
      <c r="C109" s="22" t="s">
        <v>144</v>
      </c>
      <c r="D109" s="23" t="s">
        <v>286</v>
      </c>
      <c r="E109" s="3"/>
    </row>
    <row r="110" spans="1:5" ht="32" x14ac:dyDescent="0.2">
      <c r="A110" s="103"/>
      <c r="B110" s="22" t="s">
        <v>310</v>
      </c>
      <c r="C110" s="22" t="s">
        <v>145</v>
      </c>
      <c r="D110" s="23" t="s">
        <v>287</v>
      </c>
      <c r="E110" s="3"/>
    </row>
    <row r="111" spans="1:5" ht="32" x14ac:dyDescent="0.2">
      <c r="A111" s="103"/>
      <c r="B111" s="22" t="s">
        <v>310</v>
      </c>
      <c r="C111" s="22" t="s">
        <v>146</v>
      </c>
      <c r="D111" s="23" t="s">
        <v>288</v>
      </c>
      <c r="E111" s="3"/>
    </row>
    <row r="112" spans="1:5" ht="32" x14ac:dyDescent="0.2">
      <c r="A112" s="103"/>
      <c r="B112" s="22" t="s">
        <v>310</v>
      </c>
      <c r="C112" s="22" t="s">
        <v>147</v>
      </c>
      <c r="D112" s="23" t="s">
        <v>289</v>
      </c>
      <c r="E112" s="3"/>
    </row>
    <row r="113" spans="1:5" ht="32" x14ac:dyDescent="0.2">
      <c r="A113" s="103"/>
      <c r="B113" s="22" t="s">
        <v>310</v>
      </c>
      <c r="C113" s="22" t="s">
        <v>148</v>
      </c>
      <c r="D113" s="23" t="s">
        <v>290</v>
      </c>
      <c r="E113" s="3"/>
    </row>
    <row r="114" spans="1:5" ht="32" x14ac:dyDescent="0.2">
      <c r="A114" s="103"/>
      <c r="B114" s="50" t="s">
        <v>314</v>
      </c>
      <c r="C114" s="22" t="s">
        <v>312</v>
      </c>
      <c r="D114" s="51" t="s">
        <v>311</v>
      </c>
    </row>
    <row r="115" spans="1:5" ht="32" x14ac:dyDescent="0.2">
      <c r="A115" s="103"/>
      <c r="B115" s="50" t="s">
        <v>314</v>
      </c>
      <c r="C115" s="22" t="s">
        <v>313</v>
      </c>
      <c r="D115" s="51" t="s">
        <v>367</v>
      </c>
    </row>
    <row r="116" spans="1:5" ht="32" x14ac:dyDescent="0.2">
      <c r="A116" s="102" t="s">
        <v>321</v>
      </c>
      <c r="B116" s="50" t="s">
        <v>314</v>
      </c>
      <c r="C116" s="2" t="s">
        <v>316</v>
      </c>
      <c r="D116" s="51" t="s">
        <v>315</v>
      </c>
    </row>
    <row r="117" spans="1:5" ht="32" x14ac:dyDescent="0.2">
      <c r="A117" s="103"/>
      <c r="B117" s="50" t="s">
        <v>314</v>
      </c>
      <c r="C117" s="2" t="s">
        <v>317</v>
      </c>
      <c r="D117" s="51" t="s">
        <v>319</v>
      </c>
    </row>
    <row r="118" spans="1:5" ht="17" x14ac:dyDescent="0.2">
      <c r="A118" s="103"/>
      <c r="B118" s="50" t="s">
        <v>314</v>
      </c>
      <c r="C118" s="2" t="s">
        <v>318</v>
      </c>
      <c r="D118" s="51" t="s">
        <v>320</v>
      </c>
    </row>
    <row r="119" spans="1:5" ht="32" x14ac:dyDescent="0.2">
      <c r="A119" s="103" t="s">
        <v>322</v>
      </c>
      <c r="B119" s="50" t="s">
        <v>314</v>
      </c>
      <c r="C119" s="2" t="s">
        <v>323</v>
      </c>
      <c r="D119" s="51" t="s">
        <v>329</v>
      </c>
    </row>
    <row r="120" spans="1:5" ht="32" x14ac:dyDescent="0.2">
      <c r="A120" s="103"/>
      <c r="B120" s="50" t="s">
        <v>314</v>
      </c>
      <c r="C120" s="2" t="s">
        <v>324</v>
      </c>
      <c r="D120" s="51" t="s">
        <v>330</v>
      </c>
    </row>
    <row r="121" spans="1:5" ht="32" x14ac:dyDescent="0.2">
      <c r="A121" s="103"/>
      <c r="B121" s="50" t="s">
        <v>314</v>
      </c>
      <c r="C121" s="2" t="s">
        <v>325</v>
      </c>
      <c r="D121" s="51" t="s">
        <v>331</v>
      </c>
    </row>
    <row r="122" spans="1:5" ht="32" x14ac:dyDescent="0.2">
      <c r="A122" s="103"/>
      <c r="B122" s="50" t="s">
        <v>314</v>
      </c>
      <c r="C122" s="2" t="s">
        <v>326</v>
      </c>
      <c r="D122" s="51" t="s">
        <v>332</v>
      </c>
    </row>
    <row r="123" spans="1:5" ht="32" x14ac:dyDescent="0.2">
      <c r="A123" s="103"/>
      <c r="B123" s="50" t="s">
        <v>314</v>
      </c>
      <c r="C123" s="2" t="s">
        <v>327</v>
      </c>
      <c r="D123" s="51" t="s">
        <v>333</v>
      </c>
    </row>
    <row r="124" spans="1:5" ht="17" x14ac:dyDescent="0.2">
      <c r="A124" s="103"/>
      <c r="B124" s="50" t="s">
        <v>314</v>
      </c>
      <c r="C124" s="2" t="s">
        <v>328</v>
      </c>
      <c r="D124" s="51" t="s">
        <v>334</v>
      </c>
    </row>
    <row r="125" spans="1:5" ht="32" x14ac:dyDescent="0.2">
      <c r="A125" s="103" t="s">
        <v>335</v>
      </c>
      <c r="B125" s="50" t="s">
        <v>314</v>
      </c>
      <c r="C125" s="2" t="s">
        <v>339</v>
      </c>
      <c r="D125" s="51" t="s">
        <v>336</v>
      </c>
    </row>
    <row r="126" spans="1:5" ht="32" x14ac:dyDescent="0.2">
      <c r="A126" s="103"/>
      <c r="B126" s="50" t="s">
        <v>314</v>
      </c>
      <c r="C126" s="2" t="s">
        <v>340</v>
      </c>
      <c r="D126" s="51" t="s">
        <v>337</v>
      </c>
    </row>
    <row r="127" spans="1:5" ht="17" x14ac:dyDescent="0.2">
      <c r="A127" s="103"/>
      <c r="B127" s="50" t="s">
        <v>314</v>
      </c>
      <c r="C127" s="2" t="s">
        <v>341</v>
      </c>
      <c r="D127" s="51" t="s">
        <v>338</v>
      </c>
    </row>
    <row r="128" spans="1:5" ht="48" x14ac:dyDescent="0.2">
      <c r="A128" s="103" t="s">
        <v>342</v>
      </c>
      <c r="B128" s="50" t="s">
        <v>314</v>
      </c>
      <c r="C128" s="2" t="s">
        <v>343</v>
      </c>
      <c r="D128" s="51" t="s">
        <v>354</v>
      </c>
    </row>
    <row r="129" spans="1:4" ht="32" x14ac:dyDescent="0.2">
      <c r="A129" s="103"/>
      <c r="B129" s="50" t="s">
        <v>314</v>
      </c>
      <c r="C129" s="2" t="s">
        <v>344</v>
      </c>
      <c r="D129" s="51" t="s">
        <v>355</v>
      </c>
    </row>
    <row r="130" spans="1:4" ht="32" x14ac:dyDescent="0.2">
      <c r="A130" s="103"/>
      <c r="B130" s="50" t="s">
        <v>314</v>
      </c>
      <c r="C130" s="2" t="s">
        <v>345</v>
      </c>
      <c r="D130" s="51" t="s">
        <v>356</v>
      </c>
    </row>
    <row r="131" spans="1:4" ht="32" x14ac:dyDescent="0.2">
      <c r="A131" s="103"/>
      <c r="B131" s="50" t="s">
        <v>314</v>
      </c>
      <c r="C131" s="2" t="s">
        <v>346</v>
      </c>
      <c r="D131" s="51" t="s">
        <v>357</v>
      </c>
    </row>
    <row r="132" spans="1:4" ht="32" x14ac:dyDescent="0.2">
      <c r="A132" s="103"/>
      <c r="B132" s="50" t="s">
        <v>314</v>
      </c>
      <c r="C132" s="2" t="s">
        <v>347</v>
      </c>
      <c r="D132" s="51" t="s">
        <v>358</v>
      </c>
    </row>
    <row r="133" spans="1:4" ht="32" x14ac:dyDescent="0.2">
      <c r="A133" s="103"/>
      <c r="B133" s="50" t="s">
        <v>314</v>
      </c>
      <c r="C133" s="2" t="s">
        <v>348</v>
      </c>
      <c r="D133" s="51" t="s">
        <v>359</v>
      </c>
    </row>
    <row r="134" spans="1:4" ht="32" x14ac:dyDescent="0.2">
      <c r="A134" s="103"/>
      <c r="B134" s="50" t="s">
        <v>314</v>
      </c>
      <c r="C134" s="2" t="s">
        <v>349</v>
      </c>
      <c r="D134" s="51" t="s">
        <v>360</v>
      </c>
    </row>
    <row r="135" spans="1:4" ht="32" x14ac:dyDescent="0.2">
      <c r="A135" s="103"/>
      <c r="B135" s="50" t="s">
        <v>314</v>
      </c>
      <c r="C135" s="2" t="s">
        <v>350</v>
      </c>
      <c r="D135" s="51" t="s">
        <v>361</v>
      </c>
    </row>
    <row r="136" spans="1:4" ht="48" x14ac:dyDescent="0.2">
      <c r="A136" s="103"/>
      <c r="B136" s="50" t="s">
        <v>314</v>
      </c>
      <c r="C136" s="2" t="s">
        <v>351</v>
      </c>
      <c r="D136" s="51" t="s">
        <v>362</v>
      </c>
    </row>
    <row r="137" spans="1:4" ht="34" x14ac:dyDescent="0.2">
      <c r="A137" s="103"/>
      <c r="B137" s="50" t="s">
        <v>314</v>
      </c>
      <c r="C137" s="2" t="s">
        <v>352</v>
      </c>
      <c r="D137" s="51" t="s">
        <v>363</v>
      </c>
    </row>
    <row r="138" spans="1:4" ht="34" x14ac:dyDescent="0.2">
      <c r="A138" s="103"/>
      <c r="B138" s="50" t="s">
        <v>314</v>
      </c>
      <c r="C138" s="2" t="s">
        <v>353</v>
      </c>
      <c r="D138" s="51" t="s">
        <v>364</v>
      </c>
    </row>
  </sheetData>
  <mergeCells count="18">
    <mergeCell ref="A1:D1"/>
    <mergeCell ref="A3:A11"/>
    <mergeCell ref="A12:A13"/>
    <mergeCell ref="A14:A16"/>
    <mergeCell ref="A17:A34"/>
    <mergeCell ref="A35:A42"/>
    <mergeCell ref="A43:A44"/>
    <mergeCell ref="A45:A49"/>
    <mergeCell ref="A50:A59"/>
    <mergeCell ref="A60:A63"/>
    <mergeCell ref="A116:A118"/>
    <mergeCell ref="A119:A124"/>
    <mergeCell ref="A125:A127"/>
    <mergeCell ref="A128:A138"/>
    <mergeCell ref="A64:A77"/>
    <mergeCell ref="A78:A90"/>
    <mergeCell ref="A91:A101"/>
    <mergeCell ref="A102:A115"/>
  </mergeCells>
  <phoneticPr fontId="29" type="noConversion"/>
  <pageMargins left="0.39374999999999999" right="0.39374999999999999" top="0.53263888888888899" bottom="0.39374999999999999" header="0.39374999999999999" footer="0.39374999999999999"/>
  <pageSetup scale="74" pageOrder="overThenDown" orientation="portrait" horizontalDpi="300" verticalDpi="300" r:id="rId1"/>
  <headerFooter>
    <oddHeader>&amp;L&amp;10RGAA 3.0 - Relevé pour le site : wwww.site.fr&amp;R&amp;10&amp;P/&amp;N -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V120"/>
  <sheetViews>
    <sheetView zoomScaleNormal="100" workbookViewId="0">
      <selection activeCell="H13" sqref="H13"/>
    </sheetView>
  </sheetViews>
  <sheetFormatPr baseColWidth="10" defaultColWidth="7.42578125" defaultRowHeight="16" x14ac:dyDescent="0.2"/>
  <cols>
    <col min="1" max="1" width="10.5703125" style="13" customWidth="1"/>
    <col min="2" max="2" width="5.5703125" style="13" customWidth="1"/>
    <col min="3" max="12" width="5" style="18" customWidth="1"/>
    <col min="13" max="13" width="5" style="13" customWidth="1"/>
    <col min="14" max="14" width="4.140625" style="13" customWidth="1"/>
    <col min="15" max="19" width="4.85546875" style="13" customWidth="1"/>
    <col min="20" max="20" width="1.85546875" style="13" customWidth="1"/>
    <col min="21" max="21" width="4.85546875" style="13" customWidth="1"/>
    <col min="22" max="22" width="5.85546875" style="13" customWidth="1"/>
    <col min="23" max="16384" width="7.42578125" style="13"/>
  </cols>
  <sheetData>
    <row r="1" spans="1:22" ht="16" customHeight="1" x14ac:dyDescent="0.2">
      <c r="A1" s="91" t="str">
        <f>Échantillon!A1</f>
        <v>RAWeb 1 – GRILLE D'ÉVALUATION</v>
      </c>
      <c r="B1" s="91"/>
      <c r="C1" s="91"/>
      <c r="D1" s="91"/>
      <c r="E1" s="91"/>
      <c r="F1" s="91"/>
      <c r="G1" s="91"/>
      <c r="H1" s="91"/>
      <c r="I1" s="91"/>
      <c r="J1" s="91"/>
      <c r="K1" s="91"/>
      <c r="L1" s="91"/>
      <c r="M1" s="91"/>
      <c r="N1" s="91"/>
      <c r="O1" s="91"/>
      <c r="P1" s="91"/>
      <c r="Q1" s="91"/>
      <c r="R1" s="91"/>
      <c r="S1" s="91"/>
      <c r="T1" s="91"/>
      <c r="U1" s="91"/>
      <c r="V1" s="91"/>
    </row>
    <row r="2" spans="1:22" ht="15" customHeight="1" x14ac:dyDescent="0.2">
      <c r="A2" s="91" t="s">
        <v>149</v>
      </c>
      <c r="B2" s="91"/>
      <c r="C2" s="91"/>
      <c r="D2" s="91"/>
      <c r="E2" s="91"/>
      <c r="F2" s="91"/>
      <c r="G2" s="91"/>
      <c r="H2" s="91"/>
      <c r="I2" s="91"/>
      <c r="J2" s="91"/>
      <c r="K2" s="91"/>
      <c r="L2" s="91"/>
      <c r="M2" s="91"/>
      <c r="N2" s="91"/>
      <c r="O2" s="91"/>
      <c r="P2" s="91"/>
      <c r="Q2" s="91"/>
      <c r="R2" s="91"/>
      <c r="S2" s="91"/>
      <c r="T2" s="91"/>
      <c r="U2" s="91"/>
      <c r="V2" s="91"/>
    </row>
    <row r="3" spans="1:22" ht="15" customHeight="1" x14ac:dyDescent="0.2">
      <c r="B3" s="111" t="s">
        <v>150</v>
      </c>
      <c r="C3" s="113" t="s">
        <v>28</v>
      </c>
      <c r="D3" s="113" t="s">
        <v>39</v>
      </c>
      <c r="E3" s="113" t="s">
        <v>42</v>
      </c>
      <c r="F3" s="113" t="s">
        <v>46</v>
      </c>
      <c r="G3" s="113" t="s">
        <v>60</v>
      </c>
      <c r="H3" s="113" t="s">
        <v>69</v>
      </c>
      <c r="I3" s="113" t="s">
        <v>72</v>
      </c>
      <c r="J3" s="113" t="s">
        <v>78</v>
      </c>
      <c r="K3" s="113" t="s">
        <v>89</v>
      </c>
      <c r="L3" s="113" t="s">
        <v>95</v>
      </c>
      <c r="M3" s="113" t="s">
        <v>110</v>
      </c>
      <c r="N3" s="113" t="s">
        <v>124</v>
      </c>
      <c r="O3" s="113" t="s">
        <v>136</v>
      </c>
      <c r="P3" s="114" t="s">
        <v>321</v>
      </c>
      <c r="Q3" s="110" t="s">
        <v>322</v>
      </c>
      <c r="R3" s="110" t="s">
        <v>335</v>
      </c>
      <c r="S3" s="110" t="s">
        <v>342</v>
      </c>
      <c r="T3" s="24"/>
      <c r="U3" s="24"/>
      <c r="V3" s="24"/>
    </row>
    <row r="4" spans="1:22" ht="17" thickBot="1" x14ac:dyDescent="0.25">
      <c r="A4" s="15"/>
      <c r="B4" s="111"/>
      <c r="C4" s="113"/>
      <c r="D4" s="113"/>
      <c r="E4" s="113"/>
      <c r="F4" s="113"/>
      <c r="G4" s="113"/>
      <c r="H4" s="113"/>
      <c r="I4" s="113"/>
      <c r="J4" s="113"/>
      <c r="K4" s="113"/>
      <c r="L4" s="113"/>
      <c r="M4" s="113"/>
      <c r="N4" s="113"/>
      <c r="O4" s="113"/>
      <c r="P4" s="114"/>
      <c r="Q4" s="110"/>
      <c r="R4" s="110"/>
      <c r="S4" s="110"/>
      <c r="T4" s="24"/>
      <c r="U4" s="24"/>
      <c r="V4" s="24"/>
    </row>
    <row r="5" spans="1:22" ht="59.75" customHeight="1" x14ac:dyDescent="0.2">
      <c r="A5" s="15"/>
      <c r="B5" s="112"/>
      <c r="C5" s="106"/>
      <c r="D5" s="106"/>
      <c r="E5" s="106"/>
      <c r="F5" s="106"/>
      <c r="G5" s="106"/>
      <c r="H5" s="106"/>
      <c r="I5" s="106"/>
      <c r="J5" s="106"/>
      <c r="K5" s="106"/>
      <c r="L5" s="106"/>
      <c r="M5" s="106"/>
      <c r="N5" s="106"/>
      <c r="O5" s="106"/>
      <c r="P5" s="114"/>
      <c r="Q5" s="110"/>
      <c r="R5" s="110"/>
      <c r="S5" s="110"/>
      <c r="T5" s="24"/>
      <c r="U5" s="24"/>
      <c r="V5" s="24"/>
    </row>
    <row r="6" spans="1:22" ht="18" customHeight="1" x14ac:dyDescent="0.2">
      <c r="B6" s="68" t="s">
        <v>151</v>
      </c>
      <c r="C6" s="69">
        <f>BaseDeCalcul!U$12</f>
        <v>0</v>
      </c>
      <c r="D6" s="69">
        <f>BaseDeCalcul!U$15</f>
        <v>0</v>
      </c>
      <c r="E6" s="69">
        <f>BaseDeCalcul!U$19</f>
        <v>0</v>
      </c>
      <c r="F6" s="69">
        <f>BaseDeCalcul!U$38</f>
        <v>0</v>
      </c>
      <c r="G6" s="69">
        <f>BaseDeCalcul!U$47</f>
        <v>0</v>
      </c>
      <c r="H6" s="69">
        <f>BaseDeCalcul!U$50</f>
        <v>0</v>
      </c>
      <c r="I6" s="69">
        <f>BaseDeCalcul!U$56</f>
        <v>0</v>
      </c>
      <c r="J6" s="69">
        <f>BaseDeCalcul!U$67</f>
        <v>0</v>
      </c>
      <c r="K6" s="69">
        <f>BaseDeCalcul!U$72</f>
        <v>0</v>
      </c>
      <c r="L6" s="69">
        <f>BaseDeCalcul!U$87</f>
        <v>0</v>
      </c>
      <c r="M6" s="69">
        <f>BaseDeCalcul!U$101</f>
        <v>0</v>
      </c>
      <c r="N6" s="69">
        <f>BaseDeCalcul!U$113</f>
        <v>0</v>
      </c>
      <c r="O6" s="69">
        <f>BaseDeCalcul!U$128</f>
        <v>0</v>
      </c>
      <c r="P6" s="69">
        <f>BaseDeCalcul!U$132</f>
        <v>0</v>
      </c>
      <c r="Q6" s="69">
        <f>BaseDeCalcul!U$139</f>
        <v>0</v>
      </c>
      <c r="R6" s="69">
        <f>BaseDeCalcul!U$143</f>
        <v>0</v>
      </c>
      <c r="S6" s="70">
        <f>BaseDeCalcul!U$155</f>
        <v>0</v>
      </c>
      <c r="T6" s="24"/>
      <c r="U6" s="25">
        <f t="shared" ref="U6:U8" si="0">SUM(C6:S6)</f>
        <v>0</v>
      </c>
      <c r="V6" s="25" t="s">
        <v>151</v>
      </c>
    </row>
    <row r="7" spans="1:22" ht="18" customHeight="1" x14ac:dyDescent="0.2">
      <c r="A7" s="16"/>
      <c r="B7" s="71" t="s">
        <v>152</v>
      </c>
      <c r="C7" s="66">
        <f>BaseDeCalcul!V$12</f>
        <v>0</v>
      </c>
      <c r="D7" s="66">
        <f>BaseDeCalcul!V$15</f>
        <v>0</v>
      </c>
      <c r="E7" s="66">
        <f>BaseDeCalcul!V$19</f>
        <v>0</v>
      </c>
      <c r="F7" s="66">
        <f>BaseDeCalcul!V$38</f>
        <v>0</v>
      </c>
      <c r="G7" s="66">
        <f>BaseDeCalcul!V$47</f>
        <v>0</v>
      </c>
      <c r="H7" s="66">
        <f>BaseDeCalcul!V$50</f>
        <v>0</v>
      </c>
      <c r="I7" s="66">
        <f>BaseDeCalcul!V$56</f>
        <v>0</v>
      </c>
      <c r="J7" s="66">
        <f>BaseDeCalcul!V$67</f>
        <v>0</v>
      </c>
      <c r="K7" s="66">
        <f>BaseDeCalcul!V$72</f>
        <v>0</v>
      </c>
      <c r="L7" s="66">
        <f>BaseDeCalcul!V$87</f>
        <v>0</v>
      </c>
      <c r="M7" s="66">
        <f>BaseDeCalcul!V$101</f>
        <v>0</v>
      </c>
      <c r="N7" s="66">
        <f>BaseDeCalcul!V$113</f>
        <v>0</v>
      </c>
      <c r="O7" s="66">
        <f>BaseDeCalcul!V$128</f>
        <v>0</v>
      </c>
      <c r="P7" s="66">
        <f>BaseDeCalcul!V$132</f>
        <v>0</v>
      </c>
      <c r="Q7" s="66">
        <f>BaseDeCalcul!V$139</f>
        <v>0</v>
      </c>
      <c r="R7" s="66">
        <f>BaseDeCalcul!V$143</f>
        <v>0</v>
      </c>
      <c r="S7" s="72">
        <f>BaseDeCalcul!V$155</f>
        <v>0</v>
      </c>
      <c r="T7" s="24"/>
      <c r="U7" s="26">
        <f t="shared" si="0"/>
        <v>0</v>
      </c>
      <c r="V7" s="26" t="s">
        <v>152</v>
      </c>
    </row>
    <row r="8" spans="1:22" ht="18" customHeight="1" x14ac:dyDescent="0.2">
      <c r="A8" s="16"/>
      <c r="B8" s="73" t="s">
        <v>153</v>
      </c>
      <c r="C8" s="56">
        <f>BaseDeCalcul!W$12</f>
        <v>0</v>
      </c>
      <c r="D8" s="56">
        <f>BaseDeCalcul!W$15</f>
        <v>0</v>
      </c>
      <c r="E8" s="56">
        <f>BaseDeCalcul!W$19</f>
        <v>0</v>
      </c>
      <c r="F8" s="56">
        <f>BaseDeCalcul!W$38</f>
        <v>0</v>
      </c>
      <c r="G8" s="56">
        <f>BaseDeCalcul!W$47</f>
        <v>0</v>
      </c>
      <c r="H8" s="56">
        <f>BaseDeCalcul!W$50</f>
        <v>0</v>
      </c>
      <c r="I8" s="56">
        <f>BaseDeCalcul!W$56</f>
        <v>0</v>
      </c>
      <c r="J8" s="56">
        <f>BaseDeCalcul!W$67</f>
        <v>0</v>
      </c>
      <c r="K8" s="56">
        <f>BaseDeCalcul!W$72</f>
        <v>0</v>
      </c>
      <c r="L8" s="56">
        <f>BaseDeCalcul!W$87</f>
        <v>0</v>
      </c>
      <c r="M8" s="56">
        <f>BaseDeCalcul!W$101</f>
        <v>0</v>
      </c>
      <c r="N8" s="56">
        <f>BaseDeCalcul!W$113</f>
        <v>0</v>
      </c>
      <c r="O8" s="56">
        <f>BaseDeCalcul!W$128</f>
        <v>0</v>
      </c>
      <c r="P8" s="56">
        <f>BaseDeCalcul!W$132</f>
        <v>0</v>
      </c>
      <c r="Q8" s="56">
        <f>BaseDeCalcul!W$139</f>
        <v>0</v>
      </c>
      <c r="R8" s="56">
        <f>BaseDeCalcul!W$143</f>
        <v>0</v>
      </c>
      <c r="S8" s="74">
        <f>BaseDeCalcul!W$155</f>
        <v>0</v>
      </c>
      <c r="T8" s="24"/>
      <c r="U8" s="84">
        <f t="shared" si="0"/>
        <v>0</v>
      </c>
      <c r="V8" s="84" t="s">
        <v>153</v>
      </c>
    </row>
    <row r="9" spans="1:22" ht="18" customHeight="1" x14ac:dyDescent="0.2">
      <c r="A9" s="16"/>
      <c r="B9" s="71" t="s">
        <v>154</v>
      </c>
      <c r="C9" s="66">
        <f>BaseDeCalcul!AS$12</f>
        <v>0</v>
      </c>
      <c r="D9" s="66">
        <f>BaseDeCalcul!AS$15</f>
        <v>0</v>
      </c>
      <c r="E9" s="66">
        <f>BaseDeCalcul!AS$19</f>
        <v>0</v>
      </c>
      <c r="F9" s="66">
        <f>BaseDeCalcul!AS$38</f>
        <v>0</v>
      </c>
      <c r="G9" s="66">
        <f>BaseDeCalcul!AS$47</f>
        <v>0</v>
      </c>
      <c r="H9" s="66">
        <f>BaseDeCalcul!AS$50</f>
        <v>0</v>
      </c>
      <c r="I9" s="66">
        <f>BaseDeCalcul!AS$56</f>
        <v>0</v>
      </c>
      <c r="J9" s="66">
        <f>BaseDeCalcul!AS$67</f>
        <v>0</v>
      </c>
      <c r="K9" s="66">
        <f>BaseDeCalcul!AS$72</f>
        <v>0</v>
      </c>
      <c r="L9" s="66">
        <f>BaseDeCalcul!AS$87</f>
        <v>0</v>
      </c>
      <c r="M9" s="66">
        <f>BaseDeCalcul!AS$101</f>
        <v>0</v>
      </c>
      <c r="N9" s="66">
        <f>BaseDeCalcul!AS$113</f>
        <v>0</v>
      </c>
      <c r="O9" s="66">
        <f>BaseDeCalcul!AS$128</f>
        <v>0</v>
      </c>
      <c r="P9" s="66">
        <f>BaseDeCalcul!AS$132</f>
        <v>0</v>
      </c>
      <c r="Q9" s="66">
        <f>BaseDeCalcul!AS$139</f>
        <v>0</v>
      </c>
      <c r="R9" s="66">
        <f>BaseDeCalcul!AS$143</f>
        <v>0</v>
      </c>
      <c r="S9" s="72">
        <f>BaseDeCalcul!AS$155</f>
        <v>0</v>
      </c>
      <c r="T9" s="24"/>
      <c r="U9" s="27">
        <f>SUM(C9:S9)</f>
        <v>0</v>
      </c>
      <c r="V9" s="27" t="s">
        <v>154</v>
      </c>
    </row>
    <row r="10" spans="1:22" ht="18" customHeight="1" x14ac:dyDescent="0.2">
      <c r="A10" s="16"/>
      <c r="B10" s="75" t="s">
        <v>370</v>
      </c>
      <c r="C10" s="67">
        <f>BaseDeCalcul!AT$12</f>
        <v>0</v>
      </c>
      <c r="D10" s="56">
        <f>BaseDeCalcul!AT$15</f>
        <v>0</v>
      </c>
      <c r="E10" s="56">
        <f>BaseDeCalcul!AT$19</f>
        <v>0</v>
      </c>
      <c r="F10" s="56">
        <f>BaseDeCalcul!AT$38</f>
        <v>0</v>
      </c>
      <c r="G10" s="56">
        <f>BaseDeCalcul!AT$47</f>
        <v>0</v>
      </c>
      <c r="H10" s="56">
        <f>BaseDeCalcul!AT$50</f>
        <v>0</v>
      </c>
      <c r="I10" s="56">
        <f>BaseDeCalcul!AT$56</f>
        <v>0</v>
      </c>
      <c r="J10" s="56">
        <f>BaseDeCalcul!AT$67</f>
        <v>0</v>
      </c>
      <c r="K10" s="56">
        <f>BaseDeCalcul!AT$72</f>
        <v>0</v>
      </c>
      <c r="L10" s="56">
        <f>BaseDeCalcul!AT$87</f>
        <v>0</v>
      </c>
      <c r="M10" s="56">
        <f>BaseDeCalcul!AT$101</f>
        <v>0</v>
      </c>
      <c r="N10" s="56">
        <f>BaseDeCalcul!AT$113</f>
        <v>0</v>
      </c>
      <c r="O10" s="56">
        <f>BaseDeCalcul!AT$128</f>
        <v>0</v>
      </c>
      <c r="P10" s="56">
        <f>BaseDeCalcul!AT$132</f>
        <v>0</v>
      </c>
      <c r="Q10" s="56">
        <f>BaseDeCalcul!AT$139</f>
        <v>0</v>
      </c>
      <c r="R10" s="56">
        <f>BaseDeCalcul!AT$143</f>
        <v>0</v>
      </c>
      <c r="S10" s="74">
        <f>BaseDeCalcul!AT$155</f>
        <v>0</v>
      </c>
      <c r="T10" s="24"/>
      <c r="U10" s="65">
        <f>SUM(C10:S10)</f>
        <v>0</v>
      </c>
      <c r="V10" s="65" t="s">
        <v>370</v>
      </c>
    </row>
    <row r="11" spans="1:22" ht="18" customHeight="1" x14ac:dyDescent="0.2">
      <c r="A11" s="16"/>
      <c r="B11" s="76" t="s">
        <v>155</v>
      </c>
      <c r="C11" s="77">
        <f>BaseDeCalcul!X$12</f>
        <v>135</v>
      </c>
      <c r="D11" s="77">
        <f>BaseDeCalcul!X$15</f>
        <v>30</v>
      </c>
      <c r="E11" s="77">
        <f>BaseDeCalcul!X$19</f>
        <v>45</v>
      </c>
      <c r="F11" s="77">
        <f>BaseDeCalcul!X$38</f>
        <v>270</v>
      </c>
      <c r="G11" s="77">
        <f>BaseDeCalcul!X$47</f>
        <v>120</v>
      </c>
      <c r="H11" s="77">
        <f>BaseDeCalcul!X$50</f>
        <v>30</v>
      </c>
      <c r="I11" s="77">
        <f>BaseDeCalcul!X$56</f>
        <v>75</v>
      </c>
      <c r="J11" s="77">
        <f>BaseDeCalcul!X$67</f>
        <v>150</v>
      </c>
      <c r="K11" s="77">
        <f>BaseDeCalcul!X$72</f>
        <v>60</v>
      </c>
      <c r="L11" s="77">
        <f>BaseDeCalcul!X$87</f>
        <v>210</v>
      </c>
      <c r="M11" s="77">
        <f>BaseDeCalcul!X$101</f>
        <v>195</v>
      </c>
      <c r="N11" s="77">
        <f>BaseDeCalcul!X$113</f>
        <v>165</v>
      </c>
      <c r="O11" s="77">
        <f>BaseDeCalcul!X$128</f>
        <v>210</v>
      </c>
      <c r="P11" s="77">
        <f>BaseDeCalcul!X$132</f>
        <v>45</v>
      </c>
      <c r="Q11" s="77">
        <f>BaseDeCalcul!X$139</f>
        <v>90</v>
      </c>
      <c r="R11" s="77">
        <f>BaseDeCalcul!X$143</f>
        <v>45</v>
      </c>
      <c r="S11" s="78">
        <f>BaseDeCalcul!X$155</f>
        <v>165</v>
      </c>
      <c r="T11" s="24"/>
      <c r="U11" s="64">
        <f>SUM(C11:S11)</f>
        <v>2040</v>
      </c>
      <c r="V11" s="64" t="s">
        <v>155</v>
      </c>
    </row>
    <row r="12" spans="1:22" x14ac:dyDescent="0.2">
      <c r="B12" s="17"/>
      <c r="C12" s="17"/>
      <c r="D12" s="17"/>
      <c r="E12" s="17"/>
      <c r="F12" s="17"/>
      <c r="G12" s="17"/>
      <c r="H12" s="17"/>
      <c r="I12" s="17"/>
      <c r="J12" s="17"/>
      <c r="K12" s="17"/>
      <c r="L12" s="17"/>
      <c r="M12" s="17"/>
      <c r="N12" s="17"/>
      <c r="O12" s="17"/>
      <c r="P12" s="17"/>
      <c r="Q12" s="17"/>
      <c r="R12" s="17"/>
      <c r="S12" s="17"/>
    </row>
    <row r="13" spans="1:22" x14ac:dyDescent="0.2">
      <c r="B13" s="33" t="str">
        <f>IF(U11=0,"Tous les critères ont bien été évalués.","Attention, il reste "&amp;U11&amp;" critère(s) NT.")</f>
        <v>Attention, il reste 2040 critère(s) NT.</v>
      </c>
      <c r="C13" s="13"/>
      <c r="D13" s="13"/>
      <c r="E13" s="13"/>
      <c r="F13" s="13"/>
    </row>
    <row r="14" spans="1:22" x14ac:dyDescent="0.2">
      <c r="C14" s="13"/>
      <c r="D14" s="13"/>
      <c r="E14" s="13"/>
      <c r="F14" s="13"/>
    </row>
    <row r="15" spans="1:22" ht="38" customHeight="1" x14ac:dyDescent="0.2">
      <c r="B15" s="109" t="s">
        <v>380</v>
      </c>
      <c r="C15" s="109"/>
      <c r="D15" s="109"/>
      <c r="E15" s="109"/>
      <c r="F15" s="109"/>
      <c r="G15" s="109"/>
      <c r="H15" s="109"/>
      <c r="I15" s="109"/>
      <c r="J15" s="109"/>
      <c r="K15" s="109"/>
      <c r="L15" s="109"/>
      <c r="M15" s="109"/>
      <c r="N15" s="109"/>
      <c r="O15" s="109"/>
      <c r="P15" s="109"/>
      <c r="Q15" s="109"/>
      <c r="R15" s="109"/>
      <c r="S15" s="109"/>
    </row>
    <row r="16" spans="1:22" ht="21" customHeight="1" x14ac:dyDescent="0.2">
      <c r="B16" s="85" t="str">
        <f>IF(ISERROR(ROUND(COUNTIF(BaseDeCalcul!Y3:Y154,"C")/(COUNTIF(BaseDeCalcul!Y3:Y154,"C")+COUNTIF(BaseDeCalcul!Y3:Y154,"NC"))*100, 2)&amp;"%"),"NA",ROUND(COUNTIF(BaseDeCalcul!Y3:Y154,"C")/(COUNTIF(BaseDeCalcul!Y3:Y154,"C")+COUNTIF(BaseDeCalcul!Y3:Y154,"NC"))*100, 2)&amp;"%")</f>
        <v>NA</v>
      </c>
      <c r="C16" s="19"/>
    </row>
    <row r="17" spans="3:3" x14ac:dyDescent="0.2">
      <c r="C17" s="19"/>
    </row>
    <row r="44" spans="3:3" x14ac:dyDescent="0.2">
      <c r="C44" s="18">
        <v>1</v>
      </c>
    </row>
    <row r="58" spans="3:3" x14ac:dyDescent="0.2">
      <c r="C58" s="18">
        <v>1</v>
      </c>
    </row>
    <row r="59" spans="3:3" x14ac:dyDescent="0.2">
      <c r="C59" s="18">
        <v>1</v>
      </c>
    </row>
    <row r="68" spans="3:3" x14ac:dyDescent="0.2">
      <c r="C68" s="18">
        <v>1</v>
      </c>
    </row>
    <row r="69" spans="3:3" x14ac:dyDescent="0.2">
      <c r="C69" s="18">
        <v>1</v>
      </c>
    </row>
    <row r="70" spans="3:3" x14ac:dyDescent="0.2">
      <c r="C70" s="18">
        <v>1</v>
      </c>
    </row>
    <row r="71" spans="3:3" x14ac:dyDescent="0.2">
      <c r="C71" s="18">
        <v>1</v>
      </c>
    </row>
    <row r="72" spans="3:3" x14ac:dyDescent="0.2">
      <c r="C72" s="18">
        <v>1</v>
      </c>
    </row>
    <row r="88" spans="3:3" x14ac:dyDescent="0.2">
      <c r="C88" s="18">
        <v>1</v>
      </c>
    </row>
    <row r="89" spans="3:3" x14ac:dyDescent="0.2">
      <c r="C89" s="18">
        <v>1</v>
      </c>
    </row>
    <row r="90" spans="3:3" x14ac:dyDescent="0.2">
      <c r="C90" s="18">
        <v>1</v>
      </c>
    </row>
    <row r="98" spans="3:3" x14ac:dyDescent="0.2">
      <c r="C98" s="18">
        <v>1</v>
      </c>
    </row>
    <row r="99" spans="3:3" x14ac:dyDescent="0.2">
      <c r="C99" s="18">
        <v>1</v>
      </c>
    </row>
    <row r="102" spans="3:3" x14ac:dyDescent="0.2">
      <c r="C102" s="18">
        <v>1</v>
      </c>
    </row>
    <row r="108" spans="3:3" x14ac:dyDescent="0.2">
      <c r="C108" s="18">
        <v>1</v>
      </c>
    </row>
    <row r="109" spans="3:3" x14ac:dyDescent="0.2">
      <c r="C109" s="18">
        <v>1</v>
      </c>
    </row>
    <row r="113" spans="3:3" x14ac:dyDescent="0.2">
      <c r="C113" s="18">
        <v>1</v>
      </c>
    </row>
    <row r="114" spans="3:3" x14ac:dyDescent="0.2">
      <c r="C114" s="18">
        <v>1</v>
      </c>
    </row>
    <row r="117" spans="3:3" x14ac:dyDescent="0.2">
      <c r="C117" s="18">
        <v>1</v>
      </c>
    </row>
    <row r="118" spans="3:3" x14ac:dyDescent="0.2">
      <c r="C118" s="18">
        <v>1</v>
      </c>
    </row>
    <row r="120" spans="3:3" x14ac:dyDescent="0.2">
      <c r="C120" s="18">
        <v>1</v>
      </c>
    </row>
  </sheetData>
  <mergeCells count="21">
    <mergeCell ref="N3:N5"/>
    <mergeCell ref="O3:O5"/>
    <mergeCell ref="P3:P5"/>
    <mergeCell ref="Q3:Q5"/>
    <mergeCell ref="R3:R5"/>
    <mergeCell ref="B15:S15"/>
    <mergeCell ref="S3:S5"/>
    <mergeCell ref="A1:V1"/>
    <mergeCell ref="A2:V2"/>
    <mergeCell ref="B3:B5"/>
    <mergeCell ref="C3:C5"/>
    <mergeCell ref="D3:D5"/>
    <mergeCell ref="E3:E5"/>
    <mergeCell ref="F3:F5"/>
    <mergeCell ref="G3:G5"/>
    <mergeCell ref="H3:H5"/>
    <mergeCell ref="I3:I5"/>
    <mergeCell ref="J3:J5"/>
    <mergeCell ref="K3:K5"/>
    <mergeCell ref="L3:L5"/>
    <mergeCell ref="M3:M5"/>
  </mergeCells>
  <pageMargins left="0.39374999999999999" right="0.39374999999999999" top="0.53263888888888899" bottom="0.39374999999999999" header="0.39374999999999999" footer="0.39374999999999999"/>
  <pageSetup scale="74" pageOrder="overThenDown" orientation="portrait" horizontalDpi="300" verticalDpi="300"/>
  <headerFooter>
    <oddHeader>&amp;L&amp;10RGAA 3.0 - Relevé pour le site : wwww.site.fr&amp;R&amp;10&amp;P/&amp;N -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AT159"/>
  <sheetViews>
    <sheetView topLeftCell="A133" zoomScaleNormal="100" workbookViewId="0">
      <selection activeCell="A154" sqref="A154"/>
    </sheetView>
  </sheetViews>
  <sheetFormatPr baseColWidth="10" defaultColWidth="9.5703125" defaultRowHeight="16" x14ac:dyDescent="0.2"/>
  <cols>
    <col min="1" max="1" width="3.42578125" customWidth="1"/>
    <col min="2" max="2" width="4.7109375" customWidth="1"/>
    <col min="3" max="3" width="5.42578125" customWidth="1"/>
    <col min="4" max="4" width="21.85546875" customWidth="1"/>
    <col min="5" max="5" width="6.5703125" customWidth="1"/>
    <col min="6" max="20" width="5.5703125" style="5" customWidth="1"/>
    <col min="21" max="24" width="5.140625" style="6" customWidth="1"/>
    <col min="27" max="28" width="5.42578125" customWidth="1"/>
    <col min="29" max="29" width="14.140625" customWidth="1"/>
    <col min="30" max="44" width="5.5703125" style="5" customWidth="1"/>
    <col min="45" max="46" width="7.42578125" style="6" customWidth="1"/>
    <col min="1017" max="1017" width="7.42578125" customWidth="1"/>
  </cols>
  <sheetData>
    <row r="1" spans="1:46" x14ac:dyDescent="0.2">
      <c r="B1" s="55" t="s">
        <v>310</v>
      </c>
      <c r="E1" t="s">
        <v>166</v>
      </c>
      <c r="F1" s="7" t="s">
        <v>6</v>
      </c>
      <c r="G1" s="7" t="s">
        <v>8</v>
      </c>
      <c r="H1" s="7" t="s">
        <v>9</v>
      </c>
      <c r="I1" s="7" t="s">
        <v>11</v>
      </c>
      <c r="J1" s="7" t="s">
        <v>13</v>
      </c>
      <c r="K1" s="7" t="s">
        <v>14</v>
      </c>
      <c r="L1" s="7" t="s">
        <v>15</v>
      </c>
      <c r="M1" s="7" t="s">
        <v>17</v>
      </c>
      <c r="N1" s="7" t="s">
        <v>18</v>
      </c>
      <c r="O1" s="7" t="s">
        <v>19</v>
      </c>
      <c r="P1" s="7" t="s">
        <v>20</v>
      </c>
      <c r="Q1" s="7" t="s">
        <v>21</v>
      </c>
      <c r="R1" s="7" t="s">
        <v>22</v>
      </c>
      <c r="S1" s="7" t="s">
        <v>23</v>
      </c>
      <c r="T1" s="7" t="s">
        <v>24</v>
      </c>
      <c r="U1" s="8" t="s">
        <v>151</v>
      </c>
      <c r="V1" s="8" t="s">
        <v>152</v>
      </c>
      <c r="W1" s="8" t="s">
        <v>153</v>
      </c>
      <c r="X1" s="8" t="s">
        <v>155</v>
      </c>
      <c r="AD1" s="7" t="s">
        <v>6</v>
      </c>
      <c r="AE1" s="7" t="s">
        <v>8</v>
      </c>
      <c r="AF1" s="7" t="s">
        <v>9</v>
      </c>
      <c r="AG1" s="7" t="s">
        <v>11</v>
      </c>
      <c r="AH1" s="7" t="s">
        <v>13</v>
      </c>
      <c r="AI1" s="7" t="s">
        <v>14</v>
      </c>
      <c r="AJ1" s="7" t="s">
        <v>15</v>
      </c>
      <c r="AK1" s="7" t="s">
        <v>17</v>
      </c>
      <c r="AL1" s="7" t="s">
        <v>18</v>
      </c>
      <c r="AM1" s="7" t="s">
        <v>19</v>
      </c>
      <c r="AN1" s="7" t="s">
        <v>20</v>
      </c>
      <c r="AO1" s="7" t="s">
        <v>21</v>
      </c>
      <c r="AP1" s="7" t="s">
        <v>22</v>
      </c>
      <c r="AQ1" s="7" t="s">
        <v>23</v>
      </c>
      <c r="AR1" s="7" t="s">
        <v>24</v>
      </c>
      <c r="AS1" s="8" t="s">
        <v>156</v>
      </c>
      <c r="AT1" s="8" t="s">
        <v>371</v>
      </c>
    </row>
    <row r="2" spans="1:46" x14ac:dyDescent="0.2">
      <c r="F2"/>
      <c r="G2" s="9"/>
      <c r="H2" s="9"/>
      <c r="I2" s="9"/>
      <c r="J2" s="9"/>
      <c r="K2" s="9"/>
      <c r="L2" s="9"/>
      <c r="M2" s="9"/>
      <c r="N2" s="9"/>
      <c r="O2" s="9"/>
      <c r="P2" s="9"/>
      <c r="Q2" s="9"/>
      <c r="R2" s="9"/>
      <c r="S2" s="9"/>
      <c r="T2" s="9"/>
      <c r="U2" s="10"/>
      <c r="V2" s="10"/>
      <c r="W2" s="10"/>
      <c r="X2" s="10"/>
      <c r="AD2" s="9"/>
      <c r="AE2" s="9"/>
      <c r="AF2" s="9"/>
      <c r="AG2" s="9"/>
      <c r="AH2" s="9"/>
      <c r="AI2" s="9"/>
      <c r="AJ2" s="9"/>
      <c r="AK2" s="9"/>
      <c r="AL2" s="9"/>
      <c r="AM2" s="9"/>
      <c r="AN2" s="9"/>
      <c r="AO2" s="9"/>
      <c r="AP2" s="9"/>
      <c r="AQ2" s="9"/>
      <c r="AR2" s="9"/>
      <c r="AS2" s="10"/>
      <c r="AT2" s="10"/>
    </row>
    <row r="3" spans="1:46" x14ac:dyDescent="0.2">
      <c r="A3" s="13">
        <v>1</v>
      </c>
      <c r="B3" s="18" t="str">
        <f>Critères!$B3</f>
        <v>RGAA</v>
      </c>
      <c r="C3" s="18" t="str">
        <f>Critères!$C3</f>
        <v>1.1</v>
      </c>
      <c r="D3" s="18" t="str">
        <f>Critères!$A$3</f>
        <v>IMAGES</v>
      </c>
      <c r="E3" s="18" t="s">
        <v>164</v>
      </c>
      <c r="F3" s="18" t="str">
        <f>'P01'!$E4</f>
        <v>NT</v>
      </c>
      <c r="G3" s="18" t="str">
        <f>'P02'!$E4</f>
        <v>NT</v>
      </c>
      <c r="H3" s="18" t="str">
        <f>'P03'!$E4</f>
        <v>NT</v>
      </c>
      <c r="I3" s="18" t="str">
        <f>'P04'!$E4</f>
        <v>NT</v>
      </c>
      <c r="J3" s="18" t="str">
        <f>'P05'!$E4</f>
        <v>NT</v>
      </c>
      <c r="K3" s="18" t="str">
        <f>'P06'!$E4</f>
        <v>NT</v>
      </c>
      <c r="L3" s="18" t="str">
        <f>'P07'!$E4</f>
        <v>NT</v>
      </c>
      <c r="M3" s="18" t="str">
        <f>'P08'!$E4</f>
        <v>NT</v>
      </c>
      <c r="N3" s="18" t="str">
        <f>'P09'!$E4</f>
        <v>NT</v>
      </c>
      <c r="O3" s="18" t="str">
        <f>'P10'!$E4</f>
        <v>NT</v>
      </c>
      <c r="P3" s="18" t="str">
        <f>'P11'!$E4</f>
        <v>NT</v>
      </c>
      <c r="Q3" s="18" t="str">
        <f>'P12'!$E4</f>
        <v>NT</v>
      </c>
      <c r="R3" s="18" t="str">
        <f>'P13'!$E4</f>
        <v>NT</v>
      </c>
      <c r="S3" s="18" t="str">
        <f>'P14'!$E4</f>
        <v>NT</v>
      </c>
      <c r="T3" s="18" t="str">
        <f>'P15'!$E4</f>
        <v>NT</v>
      </c>
      <c r="U3" s="20">
        <f t="shared" ref="U3" si="0">COUNTIF(F3:T3,"C")</f>
        <v>0</v>
      </c>
      <c r="V3" s="20">
        <f t="shared" ref="V3" si="1">COUNTIF(F3:T3,"NC")</f>
        <v>0</v>
      </c>
      <c r="W3" s="20">
        <f t="shared" ref="W3" si="2">COUNTIF(F3:T3,"NA")</f>
        <v>0</v>
      </c>
      <c r="X3" s="20">
        <f t="shared" ref="X3" si="3">COUNTIF(F3:T3,"NT")</f>
        <v>15</v>
      </c>
      <c r="Y3" s="13" t="str">
        <f t="shared" ref="Y3" si="4">IF(V3&gt;0,"NC",IF(U3&gt;0,"C",IF(X3&gt;0,"NT","NA")))</f>
        <v>NT</v>
      </c>
      <c r="Z3" s="13"/>
      <c r="AA3" s="13">
        <v>1</v>
      </c>
      <c r="AB3" s="18" t="str">
        <f>Critères!$C3</f>
        <v>1.1</v>
      </c>
      <c r="AC3" s="18" t="str">
        <f>Critères!$A$3</f>
        <v>IMAGES</v>
      </c>
      <c r="AD3" s="18" t="str">
        <f>'P01'!$F4</f>
        <v>N</v>
      </c>
      <c r="AE3" s="18" t="str">
        <f>'P02'!$F4</f>
        <v>N</v>
      </c>
      <c r="AF3" s="18" t="str">
        <f>'P03'!$F4</f>
        <v>N</v>
      </c>
      <c r="AG3" s="18" t="str">
        <f>'P04'!$F4</f>
        <v>N</v>
      </c>
      <c r="AH3" s="18" t="str">
        <f>'P05'!$F4</f>
        <v>N</v>
      </c>
      <c r="AI3" s="18" t="str">
        <f>'P06'!$F4</f>
        <v>N</v>
      </c>
      <c r="AJ3" s="18" t="str">
        <f>'P07'!$F4</f>
        <v>N</v>
      </c>
      <c r="AK3" s="18" t="str">
        <f>'P08'!$F4</f>
        <v>N</v>
      </c>
      <c r="AL3" s="18" t="str">
        <f>'P09'!$F4</f>
        <v>N</v>
      </c>
      <c r="AM3" s="18" t="str">
        <f>'P10'!$F4</f>
        <v>N</v>
      </c>
      <c r="AN3" s="18" t="str">
        <f>'P11'!$F4</f>
        <v>N</v>
      </c>
      <c r="AO3" s="18" t="str">
        <f>'P12'!$F4</f>
        <v>N</v>
      </c>
      <c r="AP3" s="18" t="str">
        <f>'P13'!$F4</f>
        <v>N</v>
      </c>
      <c r="AQ3" s="18" t="str">
        <f>'P14'!$F4</f>
        <v>N</v>
      </c>
      <c r="AR3" s="18" t="str">
        <f>'P15'!$F4</f>
        <v>N</v>
      </c>
      <c r="AS3" s="20">
        <f>COUNTIF(AD3:AR3,"D")</f>
        <v>0</v>
      </c>
      <c r="AT3" s="20">
        <f>COUNTIF(AD3:AR3,"E")</f>
        <v>0</v>
      </c>
    </row>
    <row r="4" spans="1:46" x14ac:dyDescent="0.2">
      <c r="A4" s="13">
        <v>1</v>
      </c>
      <c r="B4" s="18" t="str">
        <f>Critères!$B4</f>
        <v>RGAA</v>
      </c>
      <c r="C4" s="18" t="str">
        <f>Critères!$C4</f>
        <v>1.2</v>
      </c>
      <c r="D4" s="18" t="str">
        <f>Critères!$A$3</f>
        <v>IMAGES</v>
      </c>
      <c r="E4" s="18" t="s">
        <v>164</v>
      </c>
      <c r="F4" s="18" t="str">
        <f>'P01'!$E5</f>
        <v>NT</v>
      </c>
      <c r="G4" s="18" t="str">
        <f>'P02'!$E5</f>
        <v>NT</v>
      </c>
      <c r="H4" s="18" t="str">
        <f>'P03'!$E5</f>
        <v>NT</v>
      </c>
      <c r="I4" s="18" t="str">
        <f>'P04'!$E5</f>
        <v>NT</v>
      </c>
      <c r="J4" s="18" t="str">
        <f>'P05'!$E5</f>
        <v>NT</v>
      </c>
      <c r="K4" s="18" t="str">
        <f>'P06'!$E5</f>
        <v>NT</v>
      </c>
      <c r="L4" s="18" t="str">
        <f>'P07'!$E5</f>
        <v>NT</v>
      </c>
      <c r="M4" s="18" t="str">
        <f>'P08'!$E5</f>
        <v>NT</v>
      </c>
      <c r="N4" s="18" t="str">
        <f>'P09'!$E5</f>
        <v>NT</v>
      </c>
      <c r="O4" s="18" t="str">
        <f>'P10'!$E5</f>
        <v>NT</v>
      </c>
      <c r="P4" s="18" t="str">
        <f>'P11'!$E5</f>
        <v>NT</v>
      </c>
      <c r="Q4" s="18" t="str">
        <f>'P12'!$E5</f>
        <v>NT</v>
      </c>
      <c r="R4" s="18" t="str">
        <f>'P13'!$E5</f>
        <v>NT</v>
      </c>
      <c r="S4" s="18" t="str">
        <f>'P14'!$E5</f>
        <v>NT</v>
      </c>
      <c r="T4" s="18" t="str">
        <f>'P15'!$E5</f>
        <v>NT</v>
      </c>
      <c r="U4" s="20">
        <f t="shared" ref="U4:U76" si="5">COUNTIF(F4:T4,"C")</f>
        <v>0</v>
      </c>
      <c r="V4" s="20">
        <f t="shared" ref="V4:V76" si="6">COUNTIF(F4:T4,"NC")</f>
        <v>0</v>
      </c>
      <c r="W4" s="20">
        <f t="shared" ref="W4:W76" si="7">COUNTIF(F4:T4,"NA")</f>
        <v>0</v>
      </c>
      <c r="X4" s="20">
        <f t="shared" ref="X4:X75" si="8">COUNTIF(F4:T4,"NT")</f>
        <v>15</v>
      </c>
      <c r="Y4" s="13" t="str">
        <f t="shared" ref="Y4:Y76" si="9">IF(V4&gt;0,"NC",IF(U4&gt;0,"C",IF(X4&gt;0,"NT","NA")))</f>
        <v>NT</v>
      </c>
      <c r="Z4" s="13"/>
      <c r="AA4" s="13">
        <v>1</v>
      </c>
      <c r="AB4" s="18" t="str">
        <f>Critères!$C4</f>
        <v>1.2</v>
      </c>
      <c r="AC4" s="18" t="str">
        <f>Critères!$A$3</f>
        <v>IMAGES</v>
      </c>
      <c r="AD4" s="18" t="str">
        <f>'P01'!$F5</f>
        <v>N</v>
      </c>
      <c r="AE4" s="18" t="str">
        <f>'P02'!$F5</f>
        <v>N</v>
      </c>
      <c r="AF4" s="18" t="str">
        <f>'P03'!$F5</f>
        <v>N</v>
      </c>
      <c r="AG4" s="18" t="str">
        <f>'P04'!$F5</f>
        <v>N</v>
      </c>
      <c r="AH4" s="18" t="str">
        <f>'P05'!$F5</f>
        <v>N</v>
      </c>
      <c r="AI4" s="18" t="str">
        <f>'P06'!$F5</f>
        <v>N</v>
      </c>
      <c r="AJ4" s="18" t="str">
        <f>'P07'!$F5</f>
        <v>N</v>
      </c>
      <c r="AK4" s="18" t="str">
        <f>'P08'!$F5</f>
        <v>N</v>
      </c>
      <c r="AL4" s="18" t="str">
        <f>'P09'!$F5</f>
        <v>N</v>
      </c>
      <c r="AM4" s="18" t="str">
        <f>'P10'!$F5</f>
        <v>N</v>
      </c>
      <c r="AN4" s="18" t="str">
        <f>'P11'!$F5</f>
        <v>N</v>
      </c>
      <c r="AO4" s="18" t="str">
        <f>'P12'!$F5</f>
        <v>N</v>
      </c>
      <c r="AP4" s="18" t="str">
        <f>'P13'!$F5</f>
        <v>N</v>
      </c>
      <c r="AQ4" s="18" t="str">
        <f>'P14'!$F5</f>
        <v>N</v>
      </c>
      <c r="AR4" s="18" t="str">
        <f>'P15'!$F5</f>
        <v>N</v>
      </c>
      <c r="AS4" s="20">
        <f t="shared" ref="AS4:AS76" si="10">COUNTIF(AD4:AR4,"D")</f>
        <v>0</v>
      </c>
      <c r="AT4" s="20">
        <f t="shared" ref="AT4:AT76" si="11">COUNTIF(AD4:AR4,"E")</f>
        <v>0</v>
      </c>
    </row>
    <row r="5" spans="1:46" x14ac:dyDescent="0.2">
      <c r="A5" s="13">
        <v>1</v>
      </c>
      <c r="B5" s="18" t="str">
        <f>Critères!$B5</f>
        <v>RGAA</v>
      </c>
      <c r="C5" s="18" t="str">
        <f>Critères!$C5</f>
        <v>1.3</v>
      </c>
      <c r="D5" s="18" t="str">
        <f>Critères!$A$3</f>
        <v>IMAGES</v>
      </c>
      <c r="E5" s="18" t="s">
        <v>164</v>
      </c>
      <c r="F5" s="18" t="str">
        <f>'P01'!$E6</f>
        <v>NT</v>
      </c>
      <c r="G5" s="18" t="str">
        <f>'P02'!$E6</f>
        <v>NT</v>
      </c>
      <c r="H5" s="18" t="str">
        <f>'P03'!$E6</f>
        <v>NT</v>
      </c>
      <c r="I5" s="18" t="str">
        <f>'P04'!$E6</f>
        <v>NT</v>
      </c>
      <c r="J5" s="18" t="str">
        <f>'P05'!$E6</f>
        <v>NT</v>
      </c>
      <c r="K5" s="18" t="str">
        <f>'P06'!$E6</f>
        <v>NT</v>
      </c>
      <c r="L5" s="18" t="str">
        <f>'P07'!$E6</f>
        <v>NT</v>
      </c>
      <c r="M5" s="18" t="str">
        <f>'P08'!$E6</f>
        <v>NT</v>
      </c>
      <c r="N5" s="18" t="str">
        <f>'P09'!$E6</f>
        <v>NT</v>
      </c>
      <c r="O5" s="18" t="str">
        <f>'P10'!$E6</f>
        <v>NT</v>
      </c>
      <c r="P5" s="18" t="str">
        <f>'P11'!$E6</f>
        <v>NT</v>
      </c>
      <c r="Q5" s="18" t="str">
        <f>'P12'!$E6</f>
        <v>NT</v>
      </c>
      <c r="R5" s="18" t="str">
        <f>'P13'!$E6</f>
        <v>NT</v>
      </c>
      <c r="S5" s="18" t="str">
        <f>'P14'!$E6</f>
        <v>NT</v>
      </c>
      <c r="T5" s="18" t="str">
        <f>'P15'!$E6</f>
        <v>NT</v>
      </c>
      <c r="U5" s="20">
        <f t="shared" si="5"/>
        <v>0</v>
      </c>
      <c r="V5" s="20">
        <f t="shared" si="6"/>
        <v>0</v>
      </c>
      <c r="W5" s="20">
        <f t="shared" si="7"/>
        <v>0</v>
      </c>
      <c r="X5" s="20">
        <f t="shared" si="8"/>
        <v>15</v>
      </c>
      <c r="Y5" s="13" t="str">
        <f t="shared" si="9"/>
        <v>NT</v>
      </c>
      <c r="Z5" s="13"/>
      <c r="AA5" s="13">
        <v>1</v>
      </c>
      <c r="AB5" s="18" t="str">
        <f>Critères!$C5</f>
        <v>1.3</v>
      </c>
      <c r="AC5" s="18" t="str">
        <f>Critères!$A$3</f>
        <v>IMAGES</v>
      </c>
      <c r="AD5" s="18" t="str">
        <f>'P01'!$F6</f>
        <v>N</v>
      </c>
      <c r="AE5" s="18" t="str">
        <f>'P02'!$F6</f>
        <v>N</v>
      </c>
      <c r="AF5" s="18" t="str">
        <f>'P03'!$F6</f>
        <v>N</v>
      </c>
      <c r="AG5" s="18" t="str">
        <f>'P04'!$F6</f>
        <v>N</v>
      </c>
      <c r="AH5" s="18" t="str">
        <f>'P05'!$F6</f>
        <v>N</v>
      </c>
      <c r="AI5" s="18" t="str">
        <f>'P06'!$F6</f>
        <v>N</v>
      </c>
      <c r="AJ5" s="18" t="str">
        <f>'P07'!$F6</f>
        <v>N</v>
      </c>
      <c r="AK5" s="18" t="str">
        <f>'P08'!$F6</f>
        <v>N</v>
      </c>
      <c r="AL5" s="18" t="str">
        <f>'P09'!$F6</f>
        <v>N</v>
      </c>
      <c r="AM5" s="18" t="str">
        <f>'P10'!$F6</f>
        <v>N</v>
      </c>
      <c r="AN5" s="18" t="str">
        <f>'P11'!$F6</f>
        <v>N</v>
      </c>
      <c r="AO5" s="18" t="str">
        <f>'P12'!$F6</f>
        <v>N</v>
      </c>
      <c r="AP5" s="18" t="str">
        <f>'P13'!$F6</f>
        <v>N</v>
      </c>
      <c r="AQ5" s="18" t="str">
        <f>'P14'!$F6</f>
        <v>N</v>
      </c>
      <c r="AR5" s="18" t="str">
        <f>'P15'!$F6</f>
        <v>N</v>
      </c>
      <c r="AS5" s="20">
        <f t="shared" si="10"/>
        <v>0</v>
      </c>
      <c r="AT5" s="20">
        <f t="shared" si="11"/>
        <v>0</v>
      </c>
    </row>
    <row r="6" spans="1:46" x14ac:dyDescent="0.2">
      <c r="A6" s="13">
        <v>1</v>
      </c>
      <c r="B6" s="18" t="str">
        <f>Critères!$B6</f>
        <v>RGAA</v>
      </c>
      <c r="C6" s="18" t="str">
        <f>Critères!$C6</f>
        <v>1.4</v>
      </c>
      <c r="D6" s="18" t="str">
        <f>Critères!$A$3</f>
        <v>IMAGES</v>
      </c>
      <c r="E6" s="18" t="s">
        <v>164</v>
      </c>
      <c r="F6" s="18" t="str">
        <f>'P01'!$E7</f>
        <v>NT</v>
      </c>
      <c r="G6" s="18" t="str">
        <f>'P02'!$E7</f>
        <v>NT</v>
      </c>
      <c r="H6" s="18" t="str">
        <f>'P03'!$E7</f>
        <v>NT</v>
      </c>
      <c r="I6" s="18" t="str">
        <f>'P04'!$E7</f>
        <v>NT</v>
      </c>
      <c r="J6" s="18" t="str">
        <f>'P05'!$E7</f>
        <v>NT</v>
      </c>
      <c r="K6" s="18" t="str">
        <f>'P06'!$E7</f>
        <v>NT</v>
      </c>
      <c r="L6" s="18" t="str">
        <f>'P07'!$E7</f>
        <v>NT</v>
      </c>
      <c r="M6" s="18" t="str">
        <f>'P08'!$E7</f>
        <v>NT</v>
      </c>
      <c r="N6" s="18" t="str">
        <f>'P09'!$E7</f>
        <v>NT</v>
      </c>
      <c r="O6" s="18" t="str">
        <f>'P10'!$E7</f>
        <v>NT</v>
      </c>
      <c r="P6" s="18" t="str">
        <f>'P11'!$E7</f>
        <v>NT</v>
      </c>
      <c r="Q6" s="18" t="str">
        <f>'P12'!$E7</f>
        <v>NT</v>
      </c>
      <c r="R6" s="18" t="str">
        <f>'P13'!$E7</f>
        <v>NT</v>
      </c>
      <c r="S6" s="18" t="str">
        <f>'P14'!$E7</f>
        <v>NT</v>
      </c>
      <c r="T6" s="18" t="str">
        <f>'P15'!$E7</f>
        <v>NT</v>
      </c>
      <c r="U6" s="20">
        <f t="shared" si="5"/>
        <v>0</v>
      </c>
      <c r="V6" s="20">
        <f t="shared" si="6"/>
        <v>0</v>
      </c>
      <c r="W6" s="20">
        <f t="shared" si="7"/>
        <v>0</v>
      </c>
      <c r="X6" s="20">
        <f t="shared" si="8"/>
        <v>15</v>
      </c>
      <c r="Y6" s="13" t="str">
        <f t="shared" si="9"/>
        <v>NT</v>
      </c>
      <c r="Z6" s="13"/>
      <c r="AA6" s="13">
        <v>1</v>
      </c>
      <c r="AB6" s="18" t="str">
        <f>Critères!$C6</f>
        <v>1.4</v>
      </c>
      <c r="AC6" s="18" t="str">
        <f>Critères!$A$3</f>
        <v>IMAGES</v>
      </c>
      <c r="AD6" s="18" t="str">
        <f>'P01'!$F7</f>
        <v>N</v>
      </c>
      <c r="AE6" s="18" t="str">
        <f>'P02'!$F7</f>
        <v>N</v>
      </c>
      <c r="AF6" s="18" t="str">
        <f>'P03'!$F7</f>
        <v>N</v>
      </c>
      <c r="AG6" s="18" t="str">
        <f>'P04'!$F7</f>
        <v>N</v>
      </c>
      <c r="AH6" s="18" t="str">
        <f>'P05'!$F7</f>
        <v>N</v>
      </c>
      <c r="AI6" s="18" t="str">
        <f>'P06'!$F7</f>
        <v>N</v>
      </c>
      <c r="AJ6" s="18" t="str">
        <f>'P07'!$F7</f>
        <v>N</v>
      </c>
      <c r="AK6" s="18" t="str">
        <f>'P08'!$F7</f>
        <v>N</v>
      </c>
      <c r="AL6" s="18" t="str">
        <f>'P09'!$F7</f>
        <v>N</v>
      </c>
      <c r="AM6" s="18" t="str">
        <f>'P10'!$F7</f>
        <v>N</v>
      </c>
      <c r="AN6" s="18" t="str">
        <f>'P11'!$F7</f>
        <v>N</v>
      </c>
      <c r="AO6" s="18" t="str">
        <f>'P12'!$F7</f>
        <v>N</v>
      </c>
      <c r="AP6" s="18" t="str">
        <f>'P13'!$F7</f>
        <v>N</v>
      </c>
      <c r="AQ6" s="18" t="str">
        <f>'P14'!$F7</f>
        <v>N</v>
      </c>
      <c r="AR6" s="18" t="str">
        <f>'P15'!$F7</f>
        <v>N</v>
      </c>
      <c r="AS6" s="20">
        <f t="shared" si="10"/>
        <v>0</v>
      </c>
      <c r="AT6" s="20">
        <f t="shared" si="11"/>
        <v>0</v>
      </c>
    </row>
    <row r="7" spans="1:46" x14ac:dyDescent="0.2">
      <c r="A7" s="13">
        <v>1</v>
      </c>
      <c r="B7" s="18" t="str">
        <f>Critères!$B7</f>
        <v>RGAA</v>
      </c>
      <c r="C7" s="18" t="str">
        <f>Critères!$C7</f>
        <v>1.5</v>
      </c>
      <c r="D7" s="18" t="str">
        <f>Critères!$A$3</f>
        <v>IMAGES</v>
      </c>
      <c r="E7" s="18" t="s">
        <v>164</v>
      </c>
      <c r="F7" s="18" t="str">
        <f>'P01'!$E8</f>
        <v>NT</v>
      </c>
      <c r="G7" s="18" t="str">
        <f>'P02'!$E8</f>
        <v>NT</v>
      </c>
      <c r="H7" s="18" t="str">
        <f>'P03'!$E8</f>
        <v>NT</v>
      </c>
      <c r="I7" s="18" t="str">
        <f>'P04'!$E8</f>
        <v>NT</v>
      </c>
      <c r="J7" s="18" t="str">
        <f>'P05'!$E8</f>
        <v>NT</v>
      </c>
      <c r="K7" s="18" t="str">
        <f>'P06'!$E8</f>
        <v>NT</v>
      </c>
      <c r="L7" s="18" t="str">
        <f>'P07'!$E8</f>
        <v>NT</v>
      </c>
      <c r="M7" s="18" t="str">
        <f>'P08'!$E8</f>
        <v>NT</v>
      </c>
      <c r="N7" s="18" t="str">
        <f>'P09'!$E8</f>
        <v>NT</v>
      </c>
      <c r="O7" s="18" t="str">
        <f>'P10'!$E8</f>
        <v>NT</v>
      </c>
      <c r="P7" s="18" t="str">
        <f>'P11'!$E8</f>
        <v>NT</v>
      </c>
      <c r="Q7" s="18" t="str">
        <f>'P12'!$E8</f>
        <v>NT</v>
      </c>
      <c r="R7" s="18" t="str">
        <f>'P13'!$E8</f>
        <v>NT</v>
      </c>
      <c r="S7" s="18" t="str">
        <f>'P14'!$E8</f>
        <v>NT</v>
      </c>
      <c r="T7" s="18" t="str">
        <f>'P15'!$E8</f>
        <v>NT</v>
      </c>
      <c r="U7" s="20">
        <f t="shared" si="5"/>
        <v>0</v>
      </c>
      <c r="V7" s="20">
        <f t="shared" si="6"/>
        <v>0</v>
      </c>
      <c r="W7" s="20">
        <f t="shared" si="7"/>
        <v>0</v>
      </c>
      <c r="X7" s="20">
        <f t="shared" si="8"/>
        <v>15</v>
      </c>
      <c r="Y7" s="13" t="str">
        <f t="shared" si="9"/>
        <v>NT</v>
      </c>
      <c r="Z7" s="13"/>
      <c r="AA7" s="13">
        <v>1</v>
      </c>
      <c r="AB7" s="18" t="str">
        <f>Critères!$C7</f>
        <v>1.5</v>
      </c>
      <c r="AC7" s="18" t="str">
        <f>Critères!$A$3</f>
        <v>IMAGES</v>
      </c>
      <c r="AD7" s="18" t="str">
        <f>'P01'!$F8</f>
        <v>N</v>
      </c>
      <c r="AE7" s="18" t="str">
        <f>'P02'!$F8</f>
        <v>N</v>
      </c>
      <c r="AF7" s="18" t="str">
        <f>'P03'!$F8</f>
        <v>N</v>
      </c>
      <c r="AG7" s="18" t="str">
        <f>'P04'!$F8</f>
        <v>N</v>
      </c>
      <c r="AH7" s="18" t="str">
        <f>'P05'!$F8</f>
        <v>N</v>
      </c>
      <c r="AI7" s="18" t="str">
        <f>'P06'!$F8</f>
        <v>N</v>
      </c>
      <c r="AJ7" s="18" t="str">
        <f>'P07'!$F8</f>
        <v>N</v>
      </c>
      <c r="AK7" s="18" t="str">
        <f>'P08'!$F8</f>
        <v>N</v>
      </c>
      <c r="AL7" s="18" t="str">
        <f>'P09'!$F8</f>
        <v>N</v>
      </c>
      <c r="AM7" s="18" t="str">
        <f>'P10'!$F8</f>
        <v>N</v>
      </c>
      <c r="AN7" s="18" t="str">
        <f>'P11'!$F8</f>
        <v>N</v>
      </c>
      <c r="AO7" s="18" t="str">
        <f>'P12'!$F8</f>
        <v>N</v>
      </c>
      <c r="AP7" s="18" t="str">
        <f>'P13'!$F8</f>
        <v>N</v>
      </c>
      <c r="AQ7" s="18" t="str">
        <f>'P14'!$F8</f>
        <v>N</v>
      </c>
      <c r="AR7" s="18" t="str">
        <f>'P15'!$F8</f>
        <v>N</v>
      </c>
      <c r="AS7" s="20">
        <f t="shared" si="10"/>
        <v>0</v>
      </c>
      <c r="AT7" s="20">
        <f t="shared" si="11"/>
        <v>0</v>
      </c>
    </row>
    <row r="8" spans="1:46" x14ac:dyDescent="0.2">
      <c r="A8" s="13">
        <v>1</v>
      </c>
      <c r="B8" s="18" t="str">
        <f>Critères!$B8</f>
        <v>RGAA</v>
      </c>
      <c r="C8" s="18" t="str">
        <f>Critères!$C8</f>
        <v>1.6</v>
      </c>
      <c r="D8" s="18" t="str">
        <f>Critères!$A$3</f>
        <v>IMAGES</v>
      </c>
      <c r="E8" s="18" t="s">
        <v>164</v>
      </c>
      <c r="F8" s="18" t="str">
        <f>'P01'!$E9</f>
        <v>NT</v>
      </c>
      <c r="G8" s="18" t="str">
        <f>'P02'!$E9</f>
        <v>NT</v>
      </c>
      <c r="H8" s="18" t="str">
        <f>'P03'!$E9</f>
        <v>NT</v>
      </c>
      <c r="I8" s="18" t="str">
        <f>'P04'!$E9</f>
        <v>NT</v>
      </c>
      <c r="J8" s="18" t="str">
        <f>'P05'!$E9</f>
        <v>NT</v>
      </c>
      <c r="K8" s="18" t="str">
        <f>'P06'!$E9</f>
        <v>NT</v>
      </c>
      <c r="L8" s="18" t="str">
        <f>'P07'!$E9</f>
        <v>NT</v>
      </c>
      <c r="M8" s="18" t="str">
        <f>'P08'!$E9</f>
        <v>NT</v>
      </c>
      <c r="N8" s="18" t="str">
        <f>'P09'!$E9</f>
        <v>NT</v>
      </c>
      <c r="O8" s="18" t="str">
        <f>'P10'!$E9</f>
        <v>NT</v>
      </c>
      <c r="P8" s="18" t="str">
        <f>'P11'!$E9</f>
        <v>NT</v>
      </c>
      <c r="Q8" s="18" t="str">
        <f>'P12'!$E9</f>
        <v>NT</v>
      </c>
      <c r="R8" s="18" t="str">
        <f>'P13'!$E9</f>
        <v>NT</v>
      </c>
      <c r="S8" s="18" t="str">
        <f>'P14'!$E9</f>
        <v>NT</v>
      </c>
      <c r="T8" s="18" t="str">
        <f>'P15'!$E9</f>
        <v>NT</v>
      </c>
      <c r="U8" s="20">
        <f t="shared" si="5"/>
        <v>0</v>
      </c>
      <c r="V8" s="20">
        <f t="shared" si="6"/>
        <v>0</v>
      </c>
      <c r="W8" s="20">
        <f t="shared" si="7"/>
        <v>0</v>
      </c>
      <c r="X8" s="20">
        <f t="shared" si="8"/>
        <v>15</v>
      </c>
      <c r="Y8" s="13" t="str">
        <f t="shared" si="9"/>
        <v>NT</v>
      </c>
      <c r="Z8" s="13"/>
      <c r="AA8" s="13">
        <v>1</v>
      </c>
      <c r="AB8" s="18" t="str">
        <f>Critères!$C8</f>
        <v>1.6</v>
      </c>
      <c r="AC8" s="18" t="str">
        <f>Critères!$A$3</f>
        <v>IMAGES</v>
      </c>
      <c r="AD8" s="18" t="str">
        <f>'P01'!$F9</f>
        <v>N</v>
      </c>
      <c r="AE8" s="18" t="str">
        <f>'P02'!$F9</f>
        <v>N</v>
      </c>
      <c r="AF8" s="18" t="str">
        <f>'P03'!$F9</f>
        <v>N</v>
      </c>
      <c r="AG8" s="18" t="str">
        <f>'P04'!$F9</f>
        <v>N</v>
      </c>
      <c r="AH8" s="18" t="str">
        <f>'P05'!$F9</f>
        <v>N</v>
      </c>
      <c r="AI8" s="18" t="str">
        <f>'P06'!$F9</f>
        <v>N</v>
      </c>
      <c r="AJ8" s="18" t="str">
        <f>'P07'!$F9</f>
        <v>N</v>
      </c>
      <c r="AK8" s="18" t="str">
        <f>'P08'!$F9</f>
        <v>N</v>
      </c>
      <c r="AL8" s="18" t="str">
        <f>'P09'!$F9</f>
        <v>N</v>
      </c>
      <c r="AM8" s="18" t="str">
        <f>'P10'!$F9</f>
        <v>N</v>
      </c>
      <c r="AN8" s="18" t="str">
        <f>'P11'!$F9</f>
        <v>N</v>
      </c>
      <c r="AO8" s="18" t="str">
        <f>'P12'!$F9</f>
        <v>N</v>
      </c>
      <c r="AP8" s="18" t="str">
        <f>'P13'!$F9</f>
        <v>N</v>
      </c>
      <c r="AQ8" s="18" t="str">
        <f>'P14'!$F9</f>
        <v>N</v>
      </c>
      <c r="AR8" s="18" t="str">
        <f>'P15'!$F9</f>
        <v>N</v>
      </c>
      <c r="AS8" s="20">
        <f t="shared" si="10"/>
        <v>0</v>
      </c>
      <c r="AT8" s="20">
        <f t="shared" si="11"/>
        <v>0</v>
      </c>
    </row>
    <row r="9" spans="1:46" x14ac:dyDescent="0.2">
      <c r="A9" s="13">
        <v>1</v>
      </c>
      <c r="B9" s="18" t="str">
        <f>Critères!$B9</f>
        <v>RGAA</v>
      </c>
      <c r="C9" s="18" t="str">
        <f>Critères!$C9</f>
        <v>1.7</v>
      </c>
      <c r="D9" s="18" t="str">
        <f>Critères!$A$3</f>
        <v>IMAGES</v>
      </c>
      <c r="E9" s="18" t="s">
        <v>164</v>
      </c>
      <c r="F9" s="18" t="str">
        <f>'P01'!$E10</f>
        <v>NT</v>
      </c>
      <c r="G9" s="18" t="str">
        <f>'P02'!$E10</f>
        <v>NT</v>
      </c>
      <c r="H9" s="18" t="str">
        <f>'P03'!$E10</f>
        <v>NT</v>
      </c>
      <c r="I9" s="18" t="str">
        <f>'P04'!$E10</f>
        <v>NT</v>
      </c>
      <c r="J9" s="18" t="str">
        <f>'P05'!$E10</f>
        <v>NT</v>
      </c>
      <c r="K9" s="18" t="str">
        <f>'P06'!$E10</f>
        <v>NT</v>
      </c>
      <c r="L9" s="18" t="str">
        <f>'P07'!$E10</f>
        <v>NT</v>
      </c>
      <c r="M9" s="18" t="str">
        <f>'P08'!$E10</f>
        <v>NT</v>
      </c>
      <c r="N9" s="18" t="str">
        <f>'P09'!$E10</f>
        <v>NT</v>
      </c>
      <c r="O9" s="18" t="str">
        <f>'P10'!$E10</f>
        <v>NT</v>
      </c>
      <c r="P9" s="18" t="str">
        <f>'P11'!$E10</f>
        <v>NT</v>
      </c>
      <c r="Q9" s="18" t="str">
        <f>'P12'!$E10</f>
        <v>NT</v>
      </c>
      <c r="R9" s="18" t="str">
        <f>'P13'!$E10</f>
        <v>NT</v>
      </c>
      <c r="S9" s="18" t="str">
        <f>'P14'!$E10</f>
        <v>NT</v>
      </c>
      <c r="T9" s="18" t="str">
        <f>'P15'!$E10</f>
        <v>NT</v>
      </c>
      <c r="U9" s="20">
        <f t="shared" si="5"/>
        <v>0</v>
      </c>
      <c r="V9" s="20">
        <f t="shared" si="6"/>
        <v>0</v>
      </c>
      <c r="W9" s="20">
        <f t="shared" si="7"/>
        <v>0</v>
      </c>
      <c r="X9" s="20">
        <f t="shared" si="8"/>
        <v>15</v>
      </c>
      <c r="Y9" s="13" t="str">
        <f t="shared" si="9"/>
        <v>NT</v>
      </c>
      <c r="Z9" s="13"/>
      <c r="AA9" s="13">
        <v>1</v>
      </c>
      <c r="AB9" s="18" t="str">
        <f>Critères!$C9</f>
        <v>1.7</v>
      </c>
      <c r="AC9" s="18" t="str">
        <f>Critères!$A$3</f>
        <v>IMAGES</v>
      </c>
      <c r="AD9" s="18" t="str">
        <f>'P01'!$F10</f>
        <v>N</v>
      </c>
      <c r="AE9" s="18" t="str">
        <f>'P02'!$F10</f>
        <v>N</v>
      </c>
      <c r="AF9" s="18" t="str">
        <f>'P03'!$F10</f>
        <v>N</v>
      </c>
      <c r="AG9" s="18" t="str">
        <f>'P04'!$F10</f>
        <v>N</v>
      </c>
      <c r="AH9" s="18" t="str">
        <f>'P05'!$F10</f>
        <v>N</v>
      </c>
      <c r="AI9" s="18" t="str">
        <f>'P06'!$F10</f>
        <v>N</v>
      </c>
      <c r="AJ9" s="18" t="str">
        <f>'P07'!$F10</f>
        <v>N</v>
      </c>
      <c r="AK9" s="18" t="str">
        <f>'P08'!$F10</f>
        <v>N</v>
      </c>
      <c r="AL9" s="18" t="str">
        <f>'P09'!$F10</f>
        <v>N</v>
      </c>
      <c r="AM9" s="18" t="str">
        <f>'P10'!$F10</f>
        <v>N</v>
      </c>
      <c r="AN9" s="18" t="str">
        <f>'P11'!$F10</f>
        <v>N</v>
      </c>
      <c r="AO9" s="18" t="str">
        <f>'P12'!$F10</f>
        <v>N</v>
      </c>
      <c r="AP9" s="18" t="str">
        <f>'P13'!$F10</f>
        <v>N</v>
      </c>
      <c r="AQ9" s="18" t="str">
        <f>'P14'!$F10</f>
        <v>N</v>
      </c>
      <c r="AR9" s="18" t="str">
        <f>'P15'!$F10</f>
        <v>N</v>
      </c>
      <c r="AS9" s="20">
        <f t="shared" si="10"/>
        <v>0</v>
      </c>
      <c r="AT9" s="20">
        <f t="shared" si="11"/>
        <v>0</v>
      </c>
    </row>
    <row r="10" spans="1:46" x14ac:dyDescent="0.2">
      <c r="A10" s="13">
        <v>1</v>
      </c>
      <c r="B10" s="18" t="str">
        <f>Critères!$B10</f>
        <v>RGAA</v>
      </c>
      <c r="C10" s="18" t="str">
        <f>Critères!$C10</f>
        <v>1.8</v>
      </c>
      <c r="D10" s="18" t="str">
        <f>Critères!$A$3</f>
        <v>IMAGES</v>
      </c>
      <c r="E10" s="18" t="s">
        <v>165</v>
      </c>
      <c r="F10" s="18" t="str">
        <f>'P01'!$E11</f>
        <v>NT</v>
      </c>
      <c r="G10" s="18" t="str">
        <f>'P02'!$E11</f>
        <v>NT</v>
      </c>
      <c r="H10" s="18" t="str">
        <f>'P03'!$E11</f>
        <v>NT</v>
      </c>
      <c r="I10" s="18" t="str">
        <f>'P04'!$E11</f>
        <v>NT</v>
      </c>
      <c r="J10" s="18" t="str">
        <f>'P05'!$E11</f>
        <v>NT</v>
      </c>
      <c r="K10" s="18" t="str">
        <f>'P06'!$E11</f>
        <v>NT</v>
      </c>
      <c r="L10" s="18" t="str">
        <f>'P07'!$E11</f>
        <v>NT</v>
      </c>
      <c r="M10" s="18" t="str">
        <f>'P08'!$E11</f>
        <v>NT</v>
      </c>
      <c r="N10" s="18" t="str">
        <f>'P09'!$E11</f>
        <v>NT</v>
      </c>
      <c r="O10" s="18" t="str">
        <f>'P10'!$E11</f>
        <v>NT</v>
      </c>
      <c r="P10" s="18" t="str">
        <f>'P11'!$E11</f>
        <v>NT</v>
      </c>
      <c r="Q10" s="18" t="str">
        <f>'P12'!$E11</f>
        <v>NT</v>
      </c>
      <c r="R10" s="18" t="str">
        <f>'P13'!$E11</f>
        <v>NT</v>
      </c>
      <c r="S10" s="18" t="str">
        <f>'P14'!$E11</f>
        <v>NT</v>
      </c>
      <c r="T10" s="18" t="str">
        <f>'P15'!$E11</f>
        <v>NT</v>
      </c>
      <c r="U10" s="20">
        <f t="shared" si="5"/>
        <v>0</v>
      </c>
      <c r="V10" s="20">
        <f t="shared" si="6"/>
        <v>0</v>
      </c>
      <c r="W10" s="20">
        <f t="shared" si="7"/>
        <v>0</v>
      </c>
      <c r="X10" s="20">
        <f t="shared" si="8"/>
        <v>15</v>
      </c>
      <c r="Y10" s="13" t="str">
        <f t="shared" si="9"/>
        <v>NT</v>
      </c>
      <c r="Z10" s="13"/>
      <c r="AA10" s="13">
        <v>1</v>
      </c>
      <c r="AB10" s="18" t="str">
        <f>Critères!$C10</f>
        <v>1.8</v>
      </c>
      <c r="AC10" s="18" t="str">
        <f>Critères!$A$3</f>
        <v>IMAGES</v>
      </c>
      <c r="AD10" s="18" t="str">
        <f>'P01'!$F11</f>
        <v>N</v>
      </c>
      <c r="AE10" s="18" t="str">
        <f>'P02'!$F11</f>
        <v>N</v>
      </c>
      <c r="AF10" s="18" t="str">
        <f>'P03'!$F11</f>
        <v>N</v>
      </c>
      <c r="AG10" s="18" t="str">
        <f>'P04'!$F11</f>
        <v>N</v>
      </c>
      <c r="AH10" s="18" t="str">
        <f>'P05'!$F11</f>
        <v>N</v>
      </c>
      <c r="AI10" s="18" t="str">
        <f>'P06'!$F11</f>
        <v>N</v>
      </c>
      <c r="AJ10" s="18" t="str">
        <f>'P07'!$F11</f>
        <v>N</v>
      </c>
      <c r="AK10" s="18" t="str">
        <f>'P08'!$F11</f>
        <v>N</v>
      </c>
      <c r="AL10" s="18" t="str">
        <f>'P09'!$F11</f>
        <v>N</v>
      </c>
      <c r="AM10" s="18" t="str">
        <f>'P10'!$F11</f>
        <v>N</v>
      </c>
      <c r="AN10" s="18" t="str">
        <f>'P11'!$F11</f>
        <v>N</v>
      </c>
      <c r="AO10" s="18" t="str">
        <f>'P12'!$F11</f>
        <v>N</v>
      </c>
      <c r="AP10" s="18" t="str">
        <f>'P13'!$F11</f>
        <v>N</v>
      </c>
      <c r="AQ10" s="18" t="str">
        <f>'P14'!$F11</f>
        <v>N</v>
      </c>
      <c r="AR10" s="18" t="str">
        <f>'P15'!$F11</f>
        <v>N</v>
      </c>
      <c r="AS10" s="20">
        <f t="shared" si="10"/>
        <v>0</v>
      </c>
      <c r="AT10" s="20">
        <f t="shared" si="11"/>
        <v>0</v>
      </c>
    </row>
    <row r="11" spans="1:46" x14ac:dyDescent="0.2">
      <c r="A11" s="13">
        <v>1</v>
      </c>
      <c r="B11" s="18" t="str">
        <f>Critères!$B11</f>
        <v>RGAA</v>
      </c>
      <c r="C11" s="18" t="str">
        <f>Critères!$C11</f>
        <v>1.9</v>
      </c>
      <c r="D11" s="18" t="str">
        <f>Critères!$A$3</f>
        <v>IMAGES</v>
      </c>
      <c r="E11" s="18" t="s">
        <v>164</v>
      </c>
      <c r="F11" s="18" t="str">
        <f>'P01'!$E12</f>
        <v>NT</v>
      </c>
      <c r="G11" s="18" t="str">
        <f>'P02'!$E12</f>
        <v>NT</v>
      </c>
      <c r="H11" s="18" t="str">
        <f>'P03'!$E12</f>
        <v>NT</v>
      </c>
      <c r="I11" s="18" t="str">
        <f>'P04'!$E12</f>
        <v>NT</v>
      </c>
      <c r="J11" s="18" t="str">
        <f>'P05'!$E12</f>
        <v>NT</v>
      </c>
      <c r="K11" s="18" t="str">
        <f>'P06'!$E12</f>
        <v>NT</v>
      </c>
      <c r="L11" s="18" t="str">
        <f>'P07'!$E12</f>
        <v>NT</v>
      </c>
      <c r="M11" s="18" t="str">
        <f>'P08'!$E12</f>
        <v>NT</v>
      </c>
      <c r="N11" s="18" t="str">
        <f>'P09'!$E12</f>
        <v>NT</v>
      </c>
      <c r="O11" s="18" t="str">
        <f>'P10'!$E12</f>
        <v>NT</v>
      </c>
      <c r="P11" s="18" t="str">
        <f>'P11'!$E12</f>
        <v>NT</v>
      </c>
      <c r="Q11" s="18" t="str">
        <f>'P12'!$E12</f>
        <v>NT</v>
      </c>
      <c r="R11" s="18" t="str">
        <f>'P13'!$E12</f>
        <v>NT</v>
      </c>
      <c r="S11" s="18" t="str">
        <f>'P14'!$E12</f>
        <v>NT</v>
      </c>
      <c r="T11" s="18" t="str">
        <f>'P15'!$E12</f>
        <v>NT</v>
      </c>
      <c r="U11" s="20">
        <f t="shared" si="5"/>
        <v>0</v>
      </c>
      <c r="V11" s="20">
        <f t="shared" si="6"/>
        <v>0</v>
      </c>
      <c r="W11" s="20">
        <f t="shared" si="7"/>
        <v>0</v>
      </c>
      <c r="X11" s="20">
        <f t="shared" si="8"/>
        <v>15</v>
      </c>
      <c r="Y11" s="13" t="str">
        <f t="shared" si="9"/>
        <v>NT</v>
      </c>
      <c r="Z11" s="13"/>
      <c r="AA11" s="13">
        <v>1</v>
      </c>
      <c r="AB11" s="18" t="str">
        <f>Critères!$C11</f>
        <v>1.9</v>
      </c>
      <c r="AC11" s="18" t="str">
        <f>Critères!$A$3</f>
        <v>IMAGES</v>
      </c>
      <c r="AD11" s="18" t="str">
        <f>'P01'!$F12</f>
        <v>N</v>
      </c>
      <c r="AE11" s="18" t="str">
        <f>'P02'!$F12</f>
        <v>N</v>
      </c>
      <c r="AF11" s="18" t="str">
        <f>'P03'!$F12</f>
        <v>N</v>
      </c>
      <c r="AG11" s="18" t="str">
        <f>'P04'!$F12</f>
        <v>N</v>
      </c>
      <c r="AH11" s="18" t="str">
        <f>'P05'!$F12</f>
        <v>N</v>
      </c>
      <c r="AI11" s="18" t="str">
        <f>'P06'!$F12</f>
        <v>N</v>
      </c>
      <c r="AJ11" s="18" t="str">
        <f>'P07'!$F12</f>
        <v>N</v>
      </c>
      <c r="AK11" s="18" t="str">
        <f>'P08'!$F12</f>
        <v>N</v>
      </c>
      <c r="AL11" s="18" t="str">
        <f>'P09'!$F12</f>
        <v>N</v>
      </c>
      <c r="AM11" s="18" t="str">
        <f>'P10'!$F12</f>
        <v>N</v>
      </c>
      <c r="AN11" s="18" t="str">
        <f>'P11'!$F12</f>
        <v>N</v>
      </c>
      <c r="AO11" s="18" t="str">
        <f>'P12'!$F12</f>
        <v>N</v>
      </c>
      <c r="AP11" s="18" t="str">
        <f>'P13'!$F12</f>
        <v>N</v>
      </c>
      <c r="AQ11" s="18" t="str">
        <f>'P14'!$F12</f>
        <v>N</v>
      </c>
      <c r="AR11" s="18" t="str">
        <f>'P15'!$F12</f>
        <v>N</v>
      </c>
      <c r="AS11" s="20">
        <f t="shared" si="10"/>
        <v>0</v>
      </c>
      <c r="AT11" s="20">
        <f t="shared" si="11"/>
        <v>0</v>
      </c>
    </row>
    <row r="12" spans="1:46" x14ac:dyDescent="0.2">
      <c r="A12" s="59"/>
      <c r="B12" s="60"/>
      <c r="C12" s="60"/>
      <c r="D12" s="60"/>
      <c r="E12" s="60"/>
      <c r="F12" s="60"/>
      <c r="G12" s="60"/>
      <c r="H12" s="60"/>
      <c r="I12" s="60"/>
      <c r="J12" s="60"/>
      <c r="K12" s="60"/>
      <c r="L12" s="60"/>
      <c r="M12" s="60"/>
      <c r="N12" s="60"/>
      <c r="O12" s="60"/>
      <c r="P12" s="60"/>
      <c r="Q12" s="60"/>
      <c r="R12" s="60"/>
      <c r="S12" s="60"/>
      <c r="T12" s="60"/>
      <c r="U12" s="61">
        <f>SUM(U3:U11)</f>
        <v>0</v>
      </c>
      <c r="V12" s="61">
        <f t="shared" ref="V12:X12" si="12">SUM(V3:V11)</f>
        <v>0</v>
      </c>
      <c r="W12" s="61">
        <f t="shared" si="12"/>
        <v>0</v>
      </c>
      <c r="X12" s="61">
        <f t="shared" si="12"/>
        <v>135</v>
      </c>
      <c r="Y12" s="13"/>
      <c r="Z12" s="13"/>
      <c r="AA12" s="57"/>
      <c r="AB12" s="58"/>
      <c r="AC12" s="58"/>
      <c r="AD12" s="58"/>
      <c r="AE12" s="58"/>
      <c r="AF12" s="58"/>
      <c r="AG12" s="58"/>
      <c r="AH12" s="58"/>
      <c r="AI12" s="58"/>
      <c r="AJ12" s="58"/>
      <c r="AK12" s="58"/>
      <c r="AL12" s="58"/>
      <c r="AM12" s="58"/>
      <c r="AN12" s="58"/>
      <c r="AO12" s="58"/>
      <c r="AP12" s="58"/>
      <c r="AQ12" s="58"/>
      <c r="AR12" s="58"/>
      <c r="AS12" s="61">
        <f t="shared" ref="AS12:AT12" si="13">SUM(AS3:AS11)</f>
        <v>0</v>
      </c>
      <c r="AT12" s="61">
        <f t="shared" si="13"/>
        <v>0</v>
      </c>
    </row>
    <row r="13" spans="1:46" x14ac:dyDescent="0.2">
      <c r="A13" s="13">
        <v>2</v>
      </c>
      <c r="B13" s="18" t="str">
        <f>Critères!$B12</f>
        <v>RGAA</v>
      </c>
      <c r="C13" s="18" t="str">
        <f>Critères!$C12</f>
        <v>2.1</v>
      </c>
      <c r="D13" s="18" t="str">
        <f>Critères!$A$12</f>
        <v>CADRES</v>
      </c>
      <c r="E13" s="18" t="s">
        <v>164</v>
      </c>
      <c r="F13" s="18" t="str">
        <f>'P01'!$E13</f>
        <v>NT</v>
      </c>
      <c r="G13" s="18" t="str">
        <f>'P02'!$E13</f>
        <v>NT</v>
      </c>
      <c r="H13" s="18" t="str">
        <f>'P03'!$E13</f>
        <v>NT</v>
      </c>
      <c r="I13" s="18" t="str">
        <f>'P04'!$E13</f>
        <v>NT</v>
      </c>
      <c r="J13" s="18" t="str">
        <f>'P05'!$E13</f>
        <v>NT</v>
      </c>
      <c r="K13" s="18" t="str">
        <f>'P06'!$E13</f>
        <v>NT</v>
      </c>
      <c r="L13" s="18" t="str">
        <f>'P07'!$E13</f>
        <v>NT</v>
      </c>
      <c r="M13" s="18" t="str">
        <f>'P08'!$E13</f>
        <v>NT</v>
      </c>
      <c r="N13" s="18" t="str">
        <f>'P09'!$E13</f>
        <v>NT</v>
      </c>
      <c r="O13" s="18" t="str">
        <f>'P10'!$E13</f>
        <v>NT</v>
      </c>
      <c r="P13" s="18" t="str">
        <f>'P11'!$E13</f>
        <v>NT</v>
      </c>
      <c r="Q13" s="18" t="str">
        <f>'P12'!$E13</f>
        <v>NT</v>
      </c>
      <c r="R13" s="18" t="str">
        <f>'P13'!$E13</f>
        <v>NT</v>
      </c>
      <c r="S13" s="18" t="str">
        <f>'P14'!$E13</f>
        <v>NT</v>
      </c>
      <c r="T13" s="18" t="str">
        <f>'P15'!$E13</f>
        <v>NT</v>
      </c>
      <c r="U13" s="20">
        <f t="shared" si="5"/>
        <v>0</v>
      </c>
      <c r="V13" s="20">
        <f t="shared" si="6"/>
        <v>0</v>
      </c>
      <c r="W13" s="20">
        <f t="shared" si="7"/>
        <v>0</v>
      </c>
      <c r="X13" s="20">
        <f t="shared" si="8"/>
        <v>15</v>
      </c>
      <c r="Y13" s="13" t="str">
        <f t="shared" si="9"/>
        <v>NT</v>
      </c>
      <c r="Z13" s="13"/>
      <c r="AA13" s="13">
        <v>2</v>
      </c>
      <c r="AB13" s="18" t="str">
        <f>Critères!$C12</f>
        <v>2.1</v>
      </c>
      <c r="AC13" s="18" t="str">
        <f>Critères!$A$12</f>
        <v>CADRES</v>
      </c>
      <c r="AD13" s="18" t="str">
        <f>'P01'!$F13</f>
        <v>N</v>
      </c>
      <c r="AE13" s="18" t="str">
        <f>'P02'!$F13</f>
        <v>N</v>
      </c>
      <c r="AF13" s="18" t="str">
        <f>'P03'!$F13</f>
        <v>N</v>
      </c>
      <c r="AG13" s="18" t="str">
        <f>'P04'!$F13</f>
        <v>N</v>
      </c>
      <c r="AH13" s="18" t="str">
        <f>'P05'!$F13</f>
        <v>N</v>
      </c>
      <c r="AI13" s="18" t="str">
        <f>'P06'!$F13</f>
        <v>N</v>
      </c>
      <c r="AJ13" s="18" t="str">
        <f>'P07'!$F13</f>
        <v>N</v>
      </c>
      <c r="AK13" s="18" t="str">
        <f>'P08'!$F13</f>
        <v>N</v>
      </c>
      <c r="AL13" s="18" t="str">
        <f>'P09'!$F13</f>
        <v>N</v>
      </c>
      <c r="AM13" s="18" t="str">
        <f>'P10'!$F13</f>
        <v>N</v>
      </c>
      <c r="AN13" s="18" t="str">
        <f>'P11'!$F13</f>
        <v>N</v>
      </c>
      <c r="AO13" s="18" t="str">
        <f>'P12'!$F13</f>
        <v>N</v>
      </c>
      <c r="AP13" s="18" t="str">
        <f>'P13'!$F13</f>
        <v>N</v>
      </c>
      <c r="AQ13" s="18" t="str">
        <f>'P14'!$F13</f>
        <v>N</v>
      </c>
      <c r="AR13" s="18" t="str">
        <f>'P15'!$F13</f>
        <v>N</v>
      </c>
      <c r="AS13" s="20">
        <f t="shared" si="10"/>
        <v>0</v>
      </c>
      <c r="AT13" s="20">
        <f t="shared" si="11"/>
        <v>0</v>
      </c>
    </row>
    <row r="14" spans="1:46" x14ac:dyDescent="0.2">
      <c r="A14" s="13">
        <v>2</v>
      </c>
      <c r="B14" s="18" t="str">
        <f>Critères!$B13</f>
        <v>RGAA</v>
      </c>
      <c r="C14" s="18" t="str">
        <f>Critères!$C13</f>
        <v>2.2</v>
      </c>
      <c r="D14" s="18" t="str">
        <f>Critères!$A$12</f>
        <v>CADRES</v>
      </c>
      <c r="E14" s="18" t="s">
        <v>164</v>
      </c>
      <c r="F14" s="18" t="str">
        <f>'P01'!$E14</f>
        <v>NT</v>
      </c>
      <c r="G14" s="18" t="str">
        <f>'P02'!$E14</f>
        <v>NT</v>
      </c>
      <c r="H14" s="18" t="str">
        <f>'P03'!$E14</f>
        <v>NT</v>
      </c>
      <c r="I14" s="18" t="str">
        <f>'P04'!$E14</f>
        <v>NT</v>
      </c>
      <c r="J14" s="18" t="str">
        <f>'P05'!$E14</f>
        <v>NT</v>
      </c>
      <c r="K14" s="18" t="str">
        <f>'P06'!$E14</f>
        <v>NT</v>
      </c>
      <c r="L14" s="18" t="str">
        <f>'P07'!$E14</f>
        <v>NT</v>
      </c>
      <c r="M14" s="18" t="str">
        <f>'P08'!$E14</f>
        <v>NT</v>
      </c>
      <c r="N14" s="18" t="str">
        <f>'P09'!$E14</f>
        <v>NT</v>
      </c>
      <c r="O14" s="18" t="str">
        <f>'P10'!$E14</f>
        <v>NT</v>
      </c>
      <c r="P14" s="18" t="str">
        <f>'P11'!$E14</f>
        <v>NT</v>
      </c>
      <c r="Q14" s="18" t="str">
        <f>'P12'!$E14</f>
        <v>NT</v>
      </c>
      <c r="R14" s="18" t="str">
        <f>'P13'!$E14</f>
        <v>NT</v>
      </c>
      <c r="S14" s="18" t="str">
        <f>'P14'!$E14</f>
        <v>NT</v>
      </c>
      <c r="T14" s="18" t="str">
        <f>'P15'!$E14</f>
        <v>NT</v>
      </c>
      <c r="U14" s="20">
        <f t="shared" si="5"/>
        <v>0</v>
      </c>
      <c r="V14" s="20">
        <f t="shared" si="6"/>
        <v>0</v>
      </c>
      <c r="W14" s="20">
        <f t="shared" si="7"/>
        <v>0</v>
      </c>
      <c r="X14" s="20">
        <f t="shared" si="8"/>
        <v>15</v>
      </c>
      <c r="Y14" s="13" t="str">
        <f t="shared" si="9"/>
        <v>NT</v>
      </c>
      <c r="Z14" s="13"/>
      <c r="AA14" s="13">
        <v>2</v>
      </c>
      <c r="AB14" s="18" t="str">
        <f>Critères!$C13</f>
        <v>2.2</v>
      </c>
      <c r="AC14" s="18" t="str">
        <f>Critères!$A$12</f>
        <v>CADRES</v>
      </c>
      <c r="AD14" s="18" t="str">
        <f>'P01'!$F14</f>
        <v>N</v>
      </c>
      <c r="AE14" s="18" t="str">
        <f>'P02'!$F14</f>
        <v>N</v>
      </c>
      <c r="AF14" s="18" t="str">
        <f>'P03'!$F14</f>
        <v>N</v>
      </c>
      <c r="AG14" s="18" t="str">
        <f>'P04'!$F14</f>
        <v>N</v>
      </c>
      <c r="AH14" s="18" t="str">
        <f>'P05'!$F14</f>
        <v>N</v>
      </c>
      <c r="AI14" s="18" t="str">
        <f>'P06'!$F14</f>
        <v>N</v>
      </c>
      <c r="AJ14" s="18" t="str">
        <f>'P07'!$F14</f>
        <v>N</v>
      </c>
      <c r="AK14" s="18" t="str">
        <f>'P08'!$F14</f>
        <v>N</v>
      </c>
      <c r="AL14" s="18" t="str">
        <f>'P09'!$F14</f>
        <v>N</v>
      </c>
      <c r="AM14" s="18" t="str">
        <f>'P10'!$F14</f>
        <v>N</v>
      </c>
      <c r="AN14" s="18" t="str">
        <f>'P11'!$F14</f>
        <v>N</v>
      </c>
      <c r="AO14" s="18" t="str">
        <f>'P12'!$F14</f>
        <v>N</v>
      </c>
      <c r="AP14" s="18" t="str">
        <f>'P13'!$F14</f>
        <v>N</v>
      </c>
      <c r="AQ14" s="18" t="str">
        <f>'P14'!$F14</f>
        <v>N</v>
      </c>
      <c r="AR14" s="18" t="str">
        <f>'P15'!$F14</f>
        <v>N</v>
      </c>
      <c r="AS14" s="20">
        <f t="shared" si="10"/>
        <v>0</v>
      </c>
      <c r="AT14" s="20">
        <f t="shared" si="11"/>
        <v>0</v>
      </c>
    </row>
    <row r="15" spans="1:46" x14ac:dyDescent="0.2">
      <c r="A15" s="59"/>
      <c r="B15" s="60"/>
      <c r="C15" s="60"/>
      <c r="D15" s="60"/>
      <c r="E15" s="60"/>
      <c r="F15" s="60"/>
      <c r="G15" s="60"/>
      <c r="H15" s="60"/>
      <c r="I15" s="60"/>
      <c r="J15" s="60"/>
      <c r="K15" s="60"/>
      <c r="L15" s="60"/>
      <c r="M15" s="60"/>
      <c r="N15" s="60"/>
      <c r="O15" s="60"/>
      <c r="P15" s="60"/>
      <c r="Q15" s="60"/>
      <c r="R15" s="60"/>
      <c r="S15" s="60"/>
      <c r="T15" s="60"/>
      <c r="U15" s="61">
        <f>SUM(U13:U14)</f>
        <v>0</v>
      </c>
      <c r="V15" s="61">
        <f t="shared" ref="V15:X15" si="14">SUM(V13:V14)</f>
        <v>0</v>
      </c>
      <c r="W15" s="61">
        <f t="shared" si="14"/>
        <v>0</v>
      </c>
      <c r="X15" s="61">
        <f t="shared" si="14"/>
        <v>30</v>
      </c>
      <c r="Y15" s="13"/>
      <c r="Z15" s="13"/>
      <c r="AA15" s="57"/>
      <c r="AB15" s="58"/>
      <c r="AC15" s="58"/>
      <c r="AD15" s="58"/>
      <c r="AE15" s="58"/>
      <c r="AF15" s="58"/>
      <c r="AG15" s="58"/>
      <c r="AH15" s="58"/>
      <c r="AI15" s="58"/>
      <c r="AJ15" s="58"/>
      <c r="AK15" s="58"/>
      <c r="AL15" s="58"/>
      <c r="AM15" s="58"/>
      <c r="AN15" s="58"/>
      <c r="AO15" s="58"/>
      <c r="AP15" s="58"/>
      <c r="AQ15" s="58"/>
      <c r="AR15" s="58"/>
      <c r="AS15" s="61">
        <f>SUM(AS13:AS14)</f>
        <v>0</v>
      </c>
      <c r="AT15" s="61">
        <f t="shared" ref="AT15" si="15">SUM(AT13:AT14)</f>
        <v>0</v>
      </c>
    </row>
    <row r="16" spans="1:46" x14ac:dyDescent="0.2">
      <c r="A16" s="13">
        <v>3</v>
      </c>
      <c r="B16" s="18" t="str">
        <f>Critères!$B14</f>
        <v>RGAA</v>
      </c>
      <c r="C16" s="18" t="str">
        <f>Critères!$C14</f>
        <v>3.1</v>
      </c>
      <c r="D16" s="18" t="str">
        <f>Critères!$A$14</f>
        <v>COULEURS</v>
      </c>
      <c r="E16" s="18" t="s">
        <v>164</v>
      </c>
      <c r="F16" s="18" t="str">
        <f>'P01'!$E15</f>
        <v>NT</v>
      </c>
      <c r="G16" s="18" t="str">
        <f>'P02'!$E15</f>
        <v>NT</v>
      </c>
      <c r="H16" s="18" t="str">
        <f>'P03'!$E15</f>
        <v>NT</v>
      </c>
      <c r="I16" s="18" t="str">
        <f>'P04'!$E15</f>
        <v>NT</v>
      </c>
      <c r="J16" s="18" t="str">
        <f>'P05'!$E15</f>
        <v>NT</v>
      </c>
      <c r="K16" s="18" t="str">
        <f>'P06'!$E15</f>
        <v>NT</v>
      </c>
      <c r="L16" s="18" t="str">
        <f>'P07'!$E15</f>
        <v>NT</v>
      </c>
      <c r="M16" s="18" t="str">
        <f>'P08'!$E15</f>
        <v>NT</v>
      </c>
      <c r="N16" s="18" t="str">
        <f>'P09'!$E15</f>
        <v>NT</v>
      </c>
      <c r="O16" s="18" t="str">
        <f>'P10'!$E15</f>
        <v>NT</v>
      </c>
      <c r="P16" s="18" t="str">
        <f>'P11'!$E15</f>
        <v>NT</v>
      </c>
      <c r="Q16" s="18" t="str">
        <f>'P12'!$E15</f>
        <v>NT</v>
      </c>
      <c r="R16" s="18" t="str">
        <f>'P13'!$E15</f>
        <v>NT</v>
      </c>
      <c r="S16" s="18" t="str">
        <f>'P14'!$E15</f>
        <v>NT</v>
      </c>
      <c r="T16" s="18" t="str">
        <f>'P15'!$E15</f>
        <v>NT</v>
      </c>
      <c r="U16" s="20">
        <f t="shared" si="5"/>
        <v>0</v>
      </c>
      <c r="V16" s="20">
        <f t="shared" si="6"/>
        <v>0</v>
      </c>
      <c r="W16" s="20">
        <f t="shared" si="7"/>
        <v>0</v>
      </c>
      <c r="X16" s="20">
        <f t="shared" si="8"/>
        <v>15</v>
      </c>
      <c r="Y16" s="13" t="str">
        <f t="shared" si="9"/>
        <v>NT</v>
      </c>
      <c r="Z16" s="13"/>
      <c r="AA16" s="13">
        <v>3</v>
      </c>
      <c r="AB16" s="18" t="str">
        <f>Critères!$C14</f>
        <v>3.1</v>
      </c>
      <c r="AC16" s="18" t="str">
        <f>Critères!$A$14</f>
        <v>COULEURS</v>
      </c>
      <c r="AD16" s="18" t="str">
        <f>'P01'!$F15</f>
        <v>N</v>
      </c>
      <c r="AE16" s="18" t="str">
        <f>'P02'!$F15</f>
        <v>N</v>
      </c>
      <c r="AF16" s="18" t="str">
        <f>'P03'!$F15</f>
        <v>N</v>
      </c>
      <c r="AG16" s="18" t="str">
        <f>'P04'!$F15</f>
        <v>N</v>
      </c>
      <c r="AH16" s="18" t="str">
        <f>'P05'!$F15</f>
        <v>N</v>
      </c>
      <c r="AI16" s="18" t="str">
        <f>'P06'!$F15</f>
        <v>N</v>
      </c>
      <c r="AJ16" s="18" t="str">
        <f>'P07'!$F15</f>
        <v>N</v>
      </c>
      <c r="AK16" s="18" t="str">
        <f>'P08'!$F15</f>
        <v>N</v>
      </c>
      <c r="AL16" s="18" t="str">
        <f>'P09'!$F15</f>
        <v>N</v>
      </c>
      <c r="AM16" s="18" t="str">
        <f>'P10'!$F15</f>
        <v>N</v>
      </c>
      <c r="AN16" s="18" t="str">
        <f>'P11'!$F15</f>
        <v>N</v>
      </c>
      <c r="AO16" s="18" t="str">
        <f>'P12'!$F15</f>
        <v>N</v>
      </c>
      <c r="AP16" s="18" t="str">
        <f>'P13'!$F15</f>
        <v>N</v>
      </c>
      <c r="AQ16" s="18" t="str">
        <f>'P14'!$F15</f>
        <v>N</v>
      </c>
      <c r="AR16" s="18" t="str">
        <f>'P15'!$F15</f>
        <v>N</v>
      </c>
      <c r="AS16" s="20">
        <f t="shared" si="10"/>
        <v>0</v>
      </c>
      <c r="AT16" s="20">
        <f t="shared" si="11"/>
        <v>0</v>
      </c>
    </row>
    <row r="17" spans="1:46" x14ac:dyDescent="0.2">
      <c r="A17" s="13">
        <v>3</v>
      </c>
      <c r="B17" s="18" t="str">
        <f>Critères!$B15</f>
        <v>RGAA</v>
      </c>
      <c r="C17" s="18" t="str">
        <f>Critères!$C15</f>
        <v>3.2</v>
      </c>
      <c r="D17" s="18" t="str">
        <f>Critères!$A$14</f>
        <v>COULEURS</v>
      </c>
      <c r="E17" s="18" t="s">
        <v>165</v>
      </c>
      <c r="F17" s="18" t="str">
        <f>'P01'!$E16</f>
        <v>NT</v>
      </c>
      <c r="G17" s="18" t="str">
        <f>'P02'!$E16</f>
        <v>NT</v>
      </c>
      <c r="H17" s="18" t="str">
        <f>'P03'!$E16</f>
        <v>NT</v>
      </c>
      <c r="I17" s="18" t="str">
        <f>'P04'!$E16</f>
        <v>NT</v>
      </c>
      <c r="J17" s="18" t="str">
        <f>'P05'!$E16</f>
        <v>NT</v>
      </c>
      <c r="K17" s="18" t="str">
        <f>'P06'!$E16</f>
        <v>NT</v>
      </c>
      <c r="L17" s="18" t="str">
        <f>'P07'!$E16</f>
        <v>NT</v>
      </c>
      <c r="M17" s="18" t="str">
        <f>'P08'!$E16</f>
        <v>NT</v>
      </c>
      <c r="N17" s="18" t="str">
        <f>'P09'!$E16</f>
        <v>NT</v>
      </c>
      <c r="O17" s="18" t="str">
        <f>'P10'!$E16</f>
        <v>NT</v>
      </c>
      <c r="P17" s="18" t="str">
        <f>'P11'!$E16</f>
        <v>NT</v>
      </c>
      <c r="Q17" s="18" t="str">
        <f>'P12'!$E16</f>
        <v>NT</v>
      </c>
      <c r="R17" s="18" t="str">
        <f>'P13'!$E16</f>
        <v>NT</v>
      </c>
      <c r="S17" s="18" t="str">
        <f>'P14'!$E16</f>
        <v>NT</v>
      </c>
      <c r="T17" s="18" t="str">
        <f>'P15'!$E16</f>
        <v>NT</v>
      </c>
      <c r="U17" s="20">
        <f t="shared" si="5"/>
        <v>0</v>
      </c>
      <c r="V17" s="20">
        <f t="shared" si="6"/>
        <v>0</v>
      </c>
      <c r="W17" s="20">
        <f t="shared" si="7"/>
        <v>0</v>
      </c>
      <c r="X17" s="20">
        <f t="shared" si="8"/>
        <v>15</v>
      </c>
      <c r="Y17" s="13" t="str">
        <f t="shared" si="9"/>
        <v>NT</v>
      </c>
      <c r="Z17" s="13"/>
      <c r="AA17" s="13">
        <v>3</v>
      </c>
      <c r="AB17" s="18" t="str">
        <f>Critères!$C15</f>
        <v>3.2</v>
      </c>
      <c r="AC17" s="18" t="str">
        <f>Critères!$A$14</f>
        <v>COULEURS</v>
      </c>
      <c r="AD17" s="18" t="str">
        <f>'P01'!$F16</f>
        <v>N</v>
      </c>
      <c r="AE17" s="18" t="str">
        <f>'P02'!$F16</f>
        <v>N</v>
      </c>
      <c r="AF17" s="18" t="str">
        <f>'P03'!$F16</f>
        <v>N</v>
      </c>
      <c r="AG17" s="18" t="str">
        <f>'P04'!$F16</f>
        <v>N</v>
      </c>
      <c r="AH17" s="18" t="str">
        <f>'P05'!$F16</f>
        <v>N</v>
      </c>
      <c r="AI17" s="18" t="str">
        <f>'P06'!$F16</f>
        <v>N</v>
      </c>
      <c r="AJ17" s="18" t="str">
        <f>'P07'!$F16</f>
        <v>N</v>
      </c>
      <c r="AK17" s="18" t="str">
        <f>'P08'!$F16</f>
        <v>N</v>
      </c>
      <c r="AL17" s="18" t="str">
        <f>'P09'!$F16</f>
        <v>N</v>
      </c>
      <c r="AM17" s="18" t="str">
        <f>'P10'!$F16</f>
        <v>N</v>
      </c>
      <c r="AN17" s="18" t="str">
        <f>'P11'!$F16</f>
        <v>N</v>
      </c>
      <c r="AO17" s="18" t="str">
        <f>'P12'!$F16</f>
        <v>N</v>
      </c>
      <c r="AP17" s="18" t="str">
        <f>'P13'!$F16</f>
        <v>N</v>
      </c>
      <c r="AQ17" s="18" t="str">
        <f>'P14'!$F16</f>
        <v>N</v>
      </c>
      <c r="AR17" s="18" t="str">
        <f>'P15'!$F16</f>
        <v>N</v>
      </c>
      <c r="AS17" s="20">
        <f t="shared" si="10"/>
        <v>0</v>
      </c>
      <c r="AT17" s="20">
        <f t="shared" si="11"/>
        <v>0</v>
      </c>
    </row>
    <row r="18" spans="1:46" x14ac:dyDescent="0.2">
      <c r="A18" s="13">
        <v>3</v>
      </c>
      <c r="B18" s="18" t="str">
        <f>Critères!$B16</f>
        <v>RGAA</v>
      </c>
      <c r="C18" s="18" t="str">
        <f>Critères!$C16</f>
        <v>3.3</v>
      </c>
      <c r="D18" s="18" t="str">
        <f>Critères!$A$14</f>
        <v>COULEURS</v>
      </c>
      <c r="E18" s="18" t="s">
        <v>164</v>
      </c>
      <c r="F18" s="18" t="str">
        <f>'P01'!$E17</f>
        <v>NT</v>
      </c>
      <c r="G18" s="18" t="str">
        <f>'P02'!$E17</f>
        <v>NT</v>
      </c>
      <c r="H18" s="18" t="str">
        <f>'P03'!$E17</f>
        <v>NT</v>
      </c>
      <c r="I18" s="18" t="str">
        <f>'P04'!$E17</f>
        <v>NT</v>
      </c>
      <c r="J18" s="18" t="str">
        <f>'P05'!$E17</f>
        <v>NT</v>
      </c>
      <c r="K18" s="18" t="str">
        <f>'P06'!$E17</f>
        <v>NT</v>
      </c>
      <c r="L18" s="18" t="str">
        <f>'P07'!$E17</f>
        <v>NT</v>
      </c>
      <c r="M18" s="18" t="str">
        <f>'P08'!$E17</f>
        <v>NT</v>
      </c>
      <c r="N18" s="18" t="str">
        <f>'P09'!$E17</f>
        <v>NT</v>
      </c>
      <c r="O18" s="18" t="str">
        <f>'P10'!$E17</f>
        <v>NT</v>
      </c>
      <c r="P18" s="18" t="str">
        <f>'P11'!$E17</f>
        <v>NT</v>
      </c>
      <c r="Q18" s="18" t="str">
        <f>'P12'!$E17</f>
        <v>NT</v>
      </c>
      <c r="R18" s="18" t="str">
        <f>'P13'!$E17</f>
        <v>NT</v>
      </c>
      <c r="S18" s="18" t="str">
        <f>'P14'!$E17</f>
        <v>NT</v>
      </c>
      <c r="T18" s="18" t="str">
        <f>'P15'!$E17</f>
        <v>NT</v>
      </c>
      <c r="U18" s="20">
        <f t="shared" si="5"/>
        <v>0</v>
      </c>
      <c r="V18" s="20">
        <f t="shared" si="6"/>
        <v>0</v>
      </c>
      <c r="W18" s="20">
        <f t="shared" si="7"/>
        <v>0</v>
      </c>
      <c r="X18" s="20">
        <f t="shared" si="8"/>
        <v>15</v>
      </c>
      <c r="Y18" s="13" t="str">
        <f t="shared" si="9"/>
        <v>NT</v>
      </c>
      <c r="Z18" s="13"/>
      <c r="AA18" s="13">
        <v>3</v>
      </c>
      <c r="AB18" s="18" t="str">
        <f>Critères!$C16</f>
        <v>3.3</v>
      </c>
      <c r="AC18" s="18" t="str">
        <f>Critères!$A$14</f>
        <v>COULEURS</v>
      </c>
      <c r="AD18" s="18" t="str">
        <f>'P01'!$F17</f>
        <v>N</v>
      </c>
      <c r="AE18" s="18" t="str">
        <f>'P02'!$F17</f>
        <v>N</v>
      </c>
      <c r="AF18" s="18" t="str">
        <f>'P03'!$F17</f>
        <v>N</v>
      </c>
      <c r="AG18" s="18" t="str">
        <f>'P04'!$F17</f>
        <v>N</v>
      </c>
      <c r="AH18" s="18" t="str">
        <f>'P05'!$F17</f>
        <v>N</v>
      </c>
      <c r="AI18" s="18" t="str">
        <f>'P06'!$F17</f>
        <v>N</v>
      </c>
      <c r="AJ18" s="18" t="str">
        <f>'P07'!$F17</f>
        <v>N</v>
      </c>
      <c r="AK18" s="18" t="str">
        <f>'P08'!$F17</f>
        <v>N</v>
      </c>
      <c r="AL18" s="18" t="str">
        <f>'P09'!$F17</f>
        <v>N</v>
      </c>
      <c r="AM18" s="18" t="str">
        <f>'P10'!$F17</f>
        <v>N</v>
      </c>
      <c r="AN18" s="18" t="str">
        <f>'P11'!$F17</f>
        <v>N</v>
      </c>
      <c r="AO18" s="18" t="str">
        <f>'P12'!$F17</f>
        <v>N</v>
      </c>
      <c r="AP18" s="18" t="str">
        <f>'P13'!$F17</f>
        <v>N</v>
      </c>
      <c r="AQ18" s="18" t="str">
        <f>'P14'!$F17</f>
        <v>N</v>
      </c>
      <c r="AR18" s="18" t="str">
        <f>'P15'!$F17</f>
        <v>N</v>
      </c>
      <c r="AS18" s="20">
        <f t="shared" si="10"/>
        <v>0</v>
      </c>
      <c r="AT18" s="20">
        <f t="shared" si="11"/>
        <v>0</v>
      </c>
    </row>
    <row r="19" spans="1:46" x14ac:dyDescent="0.2">
      <c r="A19" s="57"/>
      <c r="B19" s="58"/>
      <c r="C19" s="58"/>
      <c r="D19" s="58"/>
      <c r="E19" s="58"/>
      <c r="F19" s="58"/>
      <c r="G19" s="58"/>
      <c r="H19" s="58"/>
      <c r="I19" s="58"/>
      <c r="J19" s="58"/>
      <c r="K19" s="58"/>
      <c r="L19" s="58"/>
      <c r="M19" s="58"/>
      <c r="N19" s="58"/>
      <c r="O19" s="58"/>
      <c r="P19" s="58"/>
      <c r="Q19" s="58"/>
      <c r="R19" s="58"/>
      <c r="S19" s="58"/>
      <c r="T19" s="58"/>
      <c r="U19" s="61">
        <f>SUM(U16:U18)</f>
        <v>0</v>
      </c>
      <c r="V19" s="61">
        <f t="shared" ref="V19:X19" si="16">SUM(V16:V18)</f>
        <v>0</v>
      </c>
      <c r="W19" s="61">
        <f t="shared" si="16"/>
        <v>0</v>
      </c>
      <c r="X19" s="61">
        <f t="shared" si="16"/>
        <v>45</v>
      </c>
      <c r="Y19" s="13"/>
      <c r="Z19" s="13"/>
      <c r="AA19" s="57"/>
      <c r="AB19" s="58"/>
      <c r="AC19" s="58"/>
      <c r="AD19" s="58"/>
      <c r="AE19" s="58"/>
      <c r="AF19" s="58"/>
      <c r="AG19" s="58"/>
      <c r="AH19" s="58"/>
      <c r="AI19" s="58"/>
      <c r="AJ19" s="58"/>
      <c r="AK19" s="58"/>
      <c r="AL19" s="58"/>
      <c r="AM19" s="58"/>
      <c r="AN19" s="58"/>
      <c r="AO19" s="58"/>
      <c r="AP19" s="58"/>
      <c r="AQ19" s="58"/>
      <c r="AR19" s="58"/>
      <c r="AS19" s="61">
        <f>SUM(AS16:AS18)</f>
        <v>0</v>
      </c>
      <c r="AT19" s="61">
        <f t="shared" ref="AT19" si="17">SUM(AT16:AT18)</f>
        <v>0</v>
      </c>
    </row>
    <row r="20" spans="1:46" x14ac:dyDescent="0.2">
      <c r="A20" s="13">
        <v>4</v>
      </c>
      <c r="B20" s="18" t="str">
        <f>Critères!$B17</f>
        <v>RGAA</v>
      </c>
      <c r="C20" s="18" t="str">
        <f>Critères!$C17</f>
        <v>4.1</v>
      </c>
      <c r="D20" s="18" t="str">
        <f>Critères!$A$17</f>
        <v>MULTIMÉDIA</v>
      </c>
      <c r="E20" s="18" t="s">
        <v>164</v>
      </c>
      <c r="F20" s="18" t="str">
        <f>'P01'!$E18</f>
        <v>NT</v>
      </c>
      <c r="G20" s="18" t="str">
        <f>'P02'!$E18</f>
        <v>NT</v>
      </c>
      <c r="H20" s="18" t="str">
        <f>'P03'!$E18</f>
        <v>NT</v>
      </c>
      <c r="I20" s="18" t="str">
        <f>'P04'!$E18</f>
        <v>NT</v>
      </c>
      <c r="J20" s="18" t="str">
        <f>'P05'!$E18</f>
        <v>NT</v>
      </c>
      <c r="K20" s="18" t="str">
        <f>'P06'!$E18</f>
        <v>NT</v>
      </c>
      <c r="L20" s="18" t="str">
        <f>'P07'!$E18</f>
        <v>NT</v>
      </c>
      <c r="M20" s="18" t="str">
        <f>'P08'!$E18</f>
        <v>NT</v>
      </c>
      <c r="N20" s="18" t="str">
        <f>'P09'!$E18</f>
        <v>NT</v>
      </c>
      <c r="O20" s="18" t="str">
        <f>'P10'!$E18</f>
        <v>NT</v>
      </c>
      <c r="P20" s="18" t="str">
        <f>'P11'!$E18</f>
        <v>NT</v>
      </c>
      <c r="Q20" s="18" t="str">
        <f>'P12'!$E18</f>
        <v>NT</v>
      </c>
      <c r="R20" s="18" t="str">
        <f>'P13'!$E18</f>
        <v>NT</v>
      </c>
      <c r="S20" s="18" t="str">
        <f>'P14'!$E18</f>
        <v>NT</v>
      </c>
      <c r="T20" s="18" t="str">
        <f>'P15'!$E18</f>
        <v>NT</v>
      </c>
      <c r="U20" s="20">
        <f t="shared" si="5"/>
        <v>0</v>
      </c>
      <c r="V20" s="20">
        <f t="shared" si="6"/>
        <v>0</v>
      </c>
      <c r="W20" s="20">
        <f t="shared" si="7"/>
        <v>0</v>
      </c>
      <c r="X20" s="20">
        <f t="shared" si="8"/>
        <v>15</v>
      </c>
      <c r="Y20" s="13" t="str">
        <f t="shared" si="9"/>
        <v>NT</v>
      </c>
      <c r="Z20" s="13"/>
      <c r="AA20" s="13">
        <v>4</v>
      </c>
      <c r="AB20" s="18" t="str">
        <f>Critères!$C17</f>
        <v>4.1</v>
      </c>
      <c r="AC20" s="18" t="str">
        <f>Critères!$A$17</f>
        <v>MULTIMÉDIA</v>
      </c>
      <c r="AD20" s="18" t="str">
        <f>'P01'!$F18</f>
        <v>N</v>
      </c>
      <c r="AE20" s="18" t="str">
        <f>'P02'!$F18</f>
        <v>N</v>
      </c>
      <c r="AF20" s="18" t="str">
        <f>'P03'!$F18</f>
        <v>N</v>
      </c>
      <c r="AG20" s="18" t="str">
        <f>'P04'!$F18</f>
        <v>N</v>
      </c>
      <c r="AH20" s="18" t="str">
        <f>'P05'!$F18</f>
        <v>N</v>
      </c>
      <c r="AI20" s="18" t="str">
        <f>'P06'!$F18</f>
        <v>N</v>
      </c>
      <c r="AJ20" s="18" t="str">
        <f>'P07'!$F18</f>
        <v>N</v>
      </c>
      <c r="AK20" s="18" t="str">
        <f>'P08'!$F18</f>
        <v>N</v>
      </c>
      <c r="AL20" s="18" t="str">
        <f>'P09'!$F18</f>
        <v>N</v>
      </c>
      <c r="AM20" s="18" t="str">
        <f>'P10'!$F18</f>
        <v>N</v>
      </c>
      <c r="AN20" s="18" t="str">
        <f>'P11'!$F18</f>
        <v>N</v>
      </c>
      <c r="AO20" s="18" t="str">
        <f>'P12'!$F18</f>
        <v>N</v>
      </c>
      <c r="AP20" s="18" t="str">
        <f>'P13'!$F18</f>
        <v>N</v>
      </c>
      <c r="AQ20" s="18" t="str">
        <f>'P14'!$F18</f>
        <v>N</v>
      </c>
      <c r="AR20" s="18" t="str">
        <f>'P15'!$F18</f>
        <v>N</v>
      </c>
      <c r="AS20" s="20">
        <f t="shared" si="10"/>
        <v>0</v>
      </c>
      <c r="AT20" s="20">
        <f t="shared" si="11"/>
        <v>0</v>
      </c>
    </row>
    <row r="21" spans="1:46" x14ac:dyDescent="0.2">
      <c r="A21" s="13">
        <v>4</v>
      </c>
      <c r="B21" s="18" t="str">
        <f>Critères!$B18</f>
        <v>RGAA</v>
      </c>
      <c r="C21" s="18" t="str">
        <f>Critères!$C18</f>
        <v>4.2</v>
      </c>
      <c r="D21" s="18" t="str">
        <f>Critères!$A$17</f>
        <v>MULTIMÉDIA</v>
      </c>
      <c r="E21" s="18" t="s">
        <v>164</v>
      </c>
      <c r="F21" s="18" t="str">
        <f>'P01'!$E19</f>
        <v>NT</v>
      </c>
      <c r="G21" s="18" t="str">
        <f>'P02'!$E19</f>
        <v>NT</v>
      </c>
      <c r="H21" s="18" t="str">
        <f>'P03'!$E19</f>
        <v>NT</v>
      </c>
      <c r="I21" s="18" t="str">
        <f>'P04'!$E19</f>
        <v>NT</v>
      </c>
      <c r="J21" s="18" t="str">
        <f>'P05'!$E19</f>
        <v>NT</v>
      </c>
      <c r="K21" s="18" t="str">
        <f>'P06'!$E19</f>
        <v>NT</v>
      </c>
      <c r="L21" s="18" t="str">
        <f>'P07'!$E19</f>
        <v>NT</v>
      </c>
      <c r="M21" s="18" t="str">
        <f>'P08'!$E19</f>
        <v>NT</v>
      </c>
      <c r="N21" s="18" t="str">
        <f>'P09'!$E19</f>
        <v>NT</v>
      </c>
      <c r="O21" s="18" t="str">
        <f>'P10'!$E19</f>
        <v>NT</v>
      </c>
      <c r="P21" s="18" t="str">
        <f>'P11'!$E19</f>
        <v>NT</v>
      </c>
      <c r="Q21" s="18" t="str">
        <f>'P12'!$E19</f>
        <v>NT</v>
      </c>
      <c r="R21" s="18" t="str">
        <f>'P13'!$E19</f>
        <v>NT</v>
      </c>
      <c r="S21" s="18" t="str">
        <f>'P14'!$E19</f>
        <v>NT</v>
      </c>
      <c r="T21" s="18" t="str">
        <f>'P15'!$E19</f>
        <v>NT</v>
      </c>
      <c r="U21" s="20">
        <f t="shared" si="5"/>
        <v>0</v>
      </c>
      <c r="V21" s="20">
        <f t="shared" si="6"/>
        <v>0</v>
      </c>
      <c r="W21" s="20">
        <f t="shared" si="7"/>
        <v>0</v>
      </c>
      <c r="X21" s="20">
        <f t="shared" si="8"/>
        <v>15</v>
      </c>
      <c r="Y21" s="13" t="str">
        <f t="shared" si="9"/>
        <v>NT</v>
      </c>
      <c r="Z21" s="13"/>
      <c r="AA21" s="13">
        <v>4</v>
      </c>
      <c r="AB21" s="18" t="str">
        <f>Critères!$C18</f>
        <v>4.2</v>
      </c>
      <c r="AC21" s="18" t="str">
        <f>Critères!$A$17</f>
        <v>MULTIMÉDIA</v>
      </c>
      <c r="AD21" s="18" t="str">
        <f>'P01'!$F19</f>
        <v>N</v>
      </c>
      <c r="AE21" s="18" t="str">
        <f>'P02'!$F19</f>
        <v>N</v>
      </c>
      <c r="AF21" s="18" t="str">
        <f>'P03'!$F19</f>
        <v>N</v>
      </c>
      <c r="AG21" s="18" t="str">
        <f>'P04'!$F19</f>
        <v>N</v>
      </c>
      <c r="AH21" s="18" t="str">
        <f>'P05'!$F19</f>
        <v>N</v>
      </c>
      <c r="AI21" s="18" t="str">
        <f>'P06'!$F19</f>
        <v>N</v>
      </c>
      <c r="AJ21" s="18" t="str">
        <f>'P07'!$F19</f>
        <v>N</v>
      </c>
      <c r="AK21" s="18" t="str">
        <f>'P08'!$F19</f>
        <v>N</v>
      </c>
      <c r="AL21" s="18" t="str">
        <f>'P09'!$F19</f>
        <v>N</v>
      </c>
      <c r="AM21" s="18" t="str">
        <f>'P10'!$F19</f>
        <v>N</v>
      </c>
      <c r="AN21" s="18" t="str">
        <f>'P11'!$F19</f>
        <v>N</v>
      </c>
      <c r="AO21" s="18" t="str">
        <f>'P12'!$F19</f>
        <v>N</v>
      </c>
      <c r="AP21" s="18" t="str">
        <f>'P13'!$F19</f>
        <v>N</v>
      </c>
      <c r="AQ21" s="18" t="str">
        <f>'P14'!$F19</f>
        <v>N</v>
      </c>
      <c r="AR21" s="18" t="str">
        <f>'P15'!$F19</f>
        <v>N</v>
      </c>
      <c r="AS21" s="20">
        <f t="shared" si="10"/>
        <v>0</v>
      </c>
      <c r="AT21" s="20">
        <f t="shared" si="11"/>
        <v>0</v>
      </c>
    </row>
    <row r="22" spans="1:46" x14ac:dyDescent="0.2">
      <c r="A22" s="13">
        <v>4</v>
      </c>
      <c r="B22" s="18" t="str">
        <f>Critères!$B19</f>
        <v>RGAA</v>
      </c>
      <c r="C22" s="18" t="str">
        <f>Critères!$C19</f>
        <v>4.3</v>
      </c>
      <c r="D22" s="18" t="str">
        <f>Critères!$A$17</f>
        <v>MULTIMÉDIA</v>
      </c>
      <c r="E22" s="18" t="s">
        <v>164</v>
      </c>
      <c r="F22" s="18" t="str">
        <f>'P01'!$E20</f>
        <v>NT</v>
      </c>
      <c r="G22" s="18" t="str">
        <f>'P02'!$E20</f>
        <v>NT</v>
      </c>
      <c r="H22" s="18" t="str">
        <f>'P03'!$E20</f>
        <v>NT</v>
      </c>
      <c r="I22" s="18" t="str">
        <f>'P04'!$E20</f>
        <v>NT</v>
      </c>
      <c r="J22" s="18" t="str">
        <f>'P05'!$E20</f>
        <v>NT</v>
      </c>
      <c r="K22" s="18" t="str">
        <f>'P06'!$E20</f>
        <v>NT</v>
      </c>
      <c r="L22" s="18" t="str">
        <f>'P07'!$E20</f>
        <v>NT</v>
      </c>
      <c r="M22" s="18" t="str">
        <f>'P08'!$E20</f>
        <v>NT</v>
      </c>
      <c r="N22" s="18" t="str">
        <f>'P09'!$E20</f>
        <v>NT</v>
      </c>
      <c r="O22" s="18" t="str">
        <f>'P10'!$E20</f>
        <v>NT</v>
      </c>
      <c r="P22" s="18" t="str">
        <f>'P11'!$E20</f>
        <v>NT</v>
      </c>
      <c r="Q22" s="18" t="str">
        <f>'P12'!$E20</f>
        <v>NT</v>
      </c>
      <c r="R22" s="18" t="str">
        <f>'P13'!$E20</f>
        <v>NT</v>
      </c>
      <c r="S22" s="18" t="str">
        <f>'P14'!$E20</f>
        <v>NT</v>
      </c>
      <c r="T22" s="18" t="str">
        <f>'P15'!$E20</f>
        <v>NT</v>
      </c>
      <c r="U22" s="20">
        <f t="shared" si="5"/>
        <v>0</v>
      </c>
      <c r="V22" s="20">
        <f t="shared" si="6"/>
        <v>0</v>
      </c>
      <c r="W22" s="20">
        <f t="shared" si="7"/>
        <v>0</v>
      </c>
      <c r="X22" s="20">
        <f t="shared" si="8"/>
        <v>15</v>
      </c>
      <c r="Y22" s="13" t="str">
        <f t="shared" si="9"/>
        <v>NT</v>
      </c>
      <c r="Z22" s="13"/>
      <c r="AA22" s="13">
        <v>4</v>
      </c>
      <c r="AB22" s="18" t="str">
        <f>Critères!$C19</f>
        <v>4.3</v>
      </c>
      <c r="AC22" s="18" t="str">
        <f>Critères!$A$17</f>
        <v>MULTIMÉDIA</v>
      </c>
      <c r="AD22" s="18" t="str">
        <f>'P01'!$F20</f>
        <v>N</v>
      </c>
      <c r="AE22" s="18" t="str">
        <f>'P02'!$F20</f>
        <v>N</v>
      </c>
      <c r="AF22" s="18" t="str">
        <f>'P03'!$F20</f>
        <v>N</v>
      </c>
      <c r="AG22" s="18" t="str">
        <f>'P04'!$F20</f>
        <v>N</v>
      </c>
      <c r="AH22" s="18" t="str">
        <f>'P05'!$F20</f>
        <v>N</v>
      </c>
      <c r="AI22" s="18" t="str">
        <f>'P06'!$F20</f>
        <v>N</v>
      </c>
      <c r="AJ22" s="18" t="str">
        <f>'P07'!$F20</f>
        <v>N</v>
      </c>
      <c r="AK22" s="18" t="str">
        <f>'P08'!$F20</f>
        <v>N</v>
      </c>
      <c r="AL22" s="18" t="str">
        <f>'P09'!$F20</f>
        <v>N</v>
      </c>
      <c r="AM22" s="18" t="str">
        <f>'P10'!$F20</f>
        <v>N</v>
      </c>
      <c r="AN22" s="18" t="str">
        <f>'P11'!$F20</f>
        <v>N</v>
      </c>
      <c r="AO22" s="18" t="str">
        <f>'P12'!$F20</f>
        <v>N</v>
      </c>
      <c r="AP22" s="18" t="str">
        <f>'P13'!$F20</f>
        <v>N</v>
      </c>
      <c r="AQ22" s="18" t="str">
        <f>'P14'!$F20</f>
        <v>N</v>
      </c>
      <c r="AR22" s="18" t="str">
        <f>'P15'!$F20</f>
        <v>N</v>
      </c>
      <c r="AS22" s="20">
        <f t="shared" si="10"/>
        <v>0</v>
      </c>
      <c r="AT22" s="20">
        <f t="shared" si="11"/>
        <v>0</v>
      </c>
    </row>
    <row r="23" spans="1:46" x14ac:dyDescent="0.2">
      <c r="A23" s="13">
        <v>4</v>
      </c>
      <c r="B23" s="18" t="str">
        <f>Critères!$B20</f>
        <v>RGAA</v>
      </c>
      <c r="C23" s="18" t="str">
        <f>Critères!$C20</f>
        <v>4.4</v>
      </c>
      <c r="D23" s="18" t="str">
        <f>Critères!$A$17</f>
        <v>MULTIMÉDIA</v>
      </c>
      <c r="E23" s="18" t="s">
        <v>164</v>
      </c>
      <c r="F23" s="18" t="str">
        <f>'P01'!$E21</f>
        <v>NT</v>
      </c>
      <c r="G23" s="18" t="str">
        <f>'P02'!$E21</f>
        <v>NT</v>
      </c>
      <c r="H23" s="18" t="str">
        <f>'P03'!$E21</f>
        <v>NT</v>
      </c>
      <c r="I23" s="18" t="str">
        <f>'P04'!$E21</f>
        <v>NT</v>
      </c>
      <c r="J23" s="18" t="str">
        <f>'P05'!$E21</f>
        <v>NT</v>
      </c>
      <c r="K23" s="18" t="str">
        <f>'P06'!$E21</f>
        <v>NT</v>
      </c>
      <c r="L23" s="18" t="str">
        <f>'P07'!$E21</f>
        <v>NT</v>
      </c>
      <c r="M23" s="18" t="str">
        <f>'P08'!$E21</f>
        <v>NT</v>
      </c>
      <c r="N23" s="18" t="str">
        <f>'P09'!$E21</f>
        <v>NT</v>
      </c>
      <c r="O23" s="18" t="str">
        <f>'P10'!$E21</f>
        <v>NT</v>
      </c>
      <c r="P23" s="18" t="str">
        <f>'P11'!$E21</f>
        <v>NT</v>
      </c>
      <c r="Q23" s="18" t="str">
        <f>'P12'!$E21</f>
        <v>NT</v>
      </c>
      <c r="R23" s="18" t="str">
        <f>'P13'!$E21</f>
        <v>NT</v>
      </c>
      <c r="S23" s="18" t="str">
        <f>'P14'!$E21</f>
        <v>NT</v>
      </c>
      <c r="T23" s="18" t="str">
        <f>'P15'!$E21</f>
        <v>NT</v>
      </c>
      <c r="U23" s="20">
        <f t="shared" si="5"/>
        <v>0</v>
      </c>
      <c r="V23" s="20">
        <f t="shared" si="6"/>
        <v>0</v>
      </c>
      <c r="W23" s="20">
        <f t="shared" si="7"/>
        <v>0</v>
      </c>
      <c r="X23" s="20">
        <f t="shared" si="8"/>
        <v>15</v>
      </c>
      <c r="Y23" s="13" t="str">
        <f t="shared" si="9"/>
        <v>NT</v>
      </c>
      <c r="Z23" s="13"/>
      <c r="AA23" s="13">
        <v>4</v>
      </c>
      <c r="AB23" s="18" t="str">
        <f>Critères!$C20</f>
        <v>4.4</v>
      </c>
      <c r="AC23" s="18" t="str">
        <f>Critères!$A$17</f>
        <v>MULTIMÉDIA</v>
      </c>
      <c r="AD23" s="18" t="str">
        <f>'P01'!$F21</f>
        <v>N</v>
      </c>
      <c r="AE23" s="18" t="str">
        <f>'P02'!$F21</f>
        <v>N</v>
      </c>
      <c r="AF23" s="18" t="str">
        <f>'P03'!$F21</f>
        <v>N</v>
      </c>
      <c r="AG23" s="18" t="str">
        <f>'P04'!$F21</f>
        <v>N</v>
      </c>
      <c r="AH23" s="18" t="str">
        <f>'P05'!$F21</f>
        <v>N</v>
      </c>
      <c r="AI23" s="18" t="str">
        <f>'P06'!$F21</f>
        <v>N</v>
      </c>
      <c r="AJ23" s="18" t="str">
        <f>'P07'!$F21</f>
        <v>N</v>
      </c>
      <c r="AK23" s="18" t="str">
        <f>'P08'!$F21</f>
        <v>N</v>
      </c>
      <c r="AL23" s="18" t="str">
        <f>'P09'!$F21</f>
        <v>N</v>
      </c>
      <c r="AM23" s="18" t="str">
        <f>'P10'!$F21</f>
        <v>N</v>
      </c>
      <c r="AN23" s="18" t="str">
        <f>'P11'!$F21</f>
        <v>N</v>
      </c>
      <c r="AO23" s="18" t="str">
        <f>'P12'!$F21</f>
        <v>N</v>
      </c>
      <c r="AP23" s="18" t="str">
        <f>'P13'!$F21</f>
        <v>N</v>
      </c>
      <c r="AQ23" s="18" t="str">
        <f>'P14'!$F21</f>
        <v>N</v>
      </c>
      <c r="AR23" s="18" t="str">
        <f>'P15'!$F21</f>
        <v>N</v>
      </c>
      <c r="AS23" s="20">
        <f t="shared" si="10"/>
        <v>0</v>
      </c>
      <c r="AT23" s="20">
        <f t="shared" si="11"/>
        <v>0</v>
      </c>
    </row>
    <row r="24" spans="1:46" x14ac:dyDescent="0.2">
      <c r="A24" s="13">
        <v>4</v>
      </c>
      <c r="B24" s="18" t="str">
        <f>Critères!$B21</f>
        <v>RGAA</v>
      </c>
      <c r="C24" s="18" t="str">
        <f>Critères!$C21</f>
        <v>4.5</v>
      </c>
      <c r="D24" s="18" t="str">
        <f>Critères!$A$17</f>
        <v>MULTIMÉDIA</v>
      </c>
      <c r="E24" s="18" t="s">
        <v>165</v>
      </c>
      <c r="F24" s="18" t="str">
        <f>'P01'!$E22</f>
        <v>NT</v>
      </c>
      <c r="G24" s="18" t="str">
        <f>'P02'!$E22</f>
        <v>NT</v>
      </c>
      <c r="H24" s="18" t="str">
        <f>'P03'!$E22</f>
        <v>NT</v>
      </c>
      <c r="I24" s="18" t="str">
        <f>'P04'!$E22</f>
        <v>NT</v>
      </c>
      <c r="J24" s="18" t="str">
        <f>'P05'!$E22</f>
        <v>NT</v>
      </c>
      <c r="K24" s="18" t="str">
        <f>'P06'!$E22</f>
        <v>NT</v>
      </c>
      <c r="L24" s="18" t="str">
        <f>'P07'!$E22</f>
        <v>NT</v>
      </c>
      <c r="M24" s="18" t="str">
        <f>'P08'!$E22</f>
        <v>NT</v>
      </c>
      <c r="N24" s="18" t="str">
        <f>'P09'!$E22</f>
        <v>NT</v>
      </c>
      <c r="O24" s="18" t="str">
        <f>'P10'!$E22</f>
        <v>NT</v>
      </c>
      <c r="P24" s="18" t="str">
        <f>'P11'!$E22</f>
        <v>NT</v>
      </c>
      <c r="Q24" s="18" t="str">
        <f>'P12'!$E22</f>
        <v>NT</v>
      </c>
      <c r="R24" s="18" t="str">
        <f>'P13'!$E22</f>
        <v>NT</v>
      </c>
      <c r="S24" s="18" t="str">
        <f>'P14'!$E22</f>
        <v>NT</v>
      </c>
      <c r="T24" s="18" t="str">
        <f>'P15'!$E22</f>
        <v>NT</v>
      </c>
      <c r="U24" s="20">
        <f t="shared" si="5"/>
        <v>0</v>
      </c>
      <c r="V24" s="20">
        <f t="shared" si="6"/>
        <v>0</v>
      </c>
      <c r="W24" s="20">
        <f t="shared" si="7"/>
        <v>0</v>
      </c>
      <c r="X24" s="20">
        <f t="shared" si="8"/>
        <v>15</v>
      </c>
      <c r="Y24" s="13" t="str">
        <f t="shared" si="9"/>
        <v>NT</v>
      </c>
      <c r="Z24" s="13"/>
      <c r="AA24" s="13">
        <v>4</v>
      </c>
      <c r="AB24" s="18" t="str">
        <f>Critères!$C21</f>
        <v>4.5</v>
      </c>
      <c r="AC24" s="18" t="str">
        <f>Critères!$A$17</f>
        <v>MULTIMÉDIA</v>
      </c>
      <c r="AD24" s="18" t="str">
        <f>'P01'!$F22</f>
        <v>N</v>
      </c>
      <c r="AE24" s="18" t="str">
        <f>'P02'!$F22</f>
        <v>N</v>
      </c>
      <c r="AF24" s="18" t="str">
        <f>'P03'!$F22</f>
        <v>N</v>
      </c>
      <c r="AG24" s="18" t="str">
        <f>'P04'!$F22</f>
        <v>N</v>
      </c>
      <c r="AH24" s="18" t="str">
        <f>'P05'!$F22</f>
        <v>N</v>
      </c>
      <c r="AI24" s="18" t="str">
        <f>'P06'!$F22</f>
        <v>N</v>
      </c>
      <c r="AJ24" s="18" t="str">
        <f>'P07'!$F22</f>
        <v>N</v>
      </c>
      <c r="AK24" s="18" t="str">
        <f>'P08'!$F22</f>
        <v>N</v>
      </c>
      <c r="AL24" s="18" t="str">
        <f>'P09'!$F22</f>
        <v>N</v>
      </c>
      <c r="AM24" s="18" t="str">
        <f>'P10'!$F22</f>
        <v>N</v>
      </c>
      <c r="AN24" s="18" t="str">
        <f>'P11'!$F22</f>
        <v>N</v>
      </c>
      <c r="AO24" s="18" t="str">
        <f>'P12'!$F22</f>
        <v>N</v>
      </c>
      <c r="AP24" s="18" t="str">
        <f>'P13'!$F22</f>
        <v>N</v>
      </c>
      <c r="AQ24" s="18" t="str">
        <f>'P14'!$F22</f>
        <v>N</v>
      </c>
      <c r="AR24" s="18" t="str">
        <f>'P15'!$F22</f>
        <v>N</v>
      </c>
      <c r="AS24" s="20">
        <f t="shared" si="10"/>
        <v>0</v>
      </c>
      <c r="AT24" s="20">
        <f t="shared" si="11"/>
        <v>0</v>
      </c>
    </row>
    <row r="25" spans="1:46" x14ac:dyDescent="0.2">
      <c r="A25" s="13">
        <v>4</v>
      </c>
      <c r="B25" s="18" t="str">
        <f>Critères!$B22</f>
        <v>RGAA</v>
      </c>
      <c r="C25" s="18" t="str">
        <f>Critères!$C22</f>
        <v>4.6</v>
      </c>
      <c r="D25" s="18" t="str">
        <f>Critères!$A$17</f>
        <v>MULTIMÉDIA</v>
      </c>
      <c r="E25" s="18" t="s">
        <v>165</v>
      </c>
      <c r="F25" s="18" t="str">
        <f>'P01'!$E23</f>
        <v>NT</v>
      </c>
      <c r="G25" s="18" t="str">
        <f>'P02'!$E23</f>
        <v>NT</v>
      </c>
      <c r="H25" s="18" t="str">
        <f>'P03'!$E23</f>
        <v>NT</v>
      </c>
      <c r="I25" s="18" t="str">
        <f>'P04'!$E23</f>
        <v>NT</v>
      </c>
      <c r="J25" s="18" t="str">
        <f>'P05'!$E23</f>
        <v>NT</v>
      </c>
      <c r="K25" s="18" t="str">
        <f>'P06'!$E23</f>
        <v>NT</v>
      </c>
      <c r="L25" s="18" t="str">
        <f>'P07'!$E23</f>
        <v>NT</v>
      </c>
      <c r="M25" s="18" t="str">
        <f>'P08'!$E23</f>
        <v>NT</v>
      </c>
      <c r="N25" s="18" t="str">
        <f>'P09'!$E23</f>
        <v>NT</v>
      </c>
      <c r="O25" s="18" t="str">
        <f>'P10'!$E23</f>
        <v>NT</v>
      </c>
      <c r="P25" s="18" t="str">
        <f>'P11'!$E23</f>
        <v>NT</v>
      </c>
      <c r="Q25" s="18" t="str">
        <f>'P12'!$E23</f>
        <v>NT</v>
      </c>
      <c r="R25" s="18" t="str">
        <f>'P13'!$E23</f>
        <v>NT</v>
      </c>
      <c r="S25" s="18" t="str">
        <f>'P14'!$E23</f>
        <v>NT</v>
      </c>
      <c r="T25" s="18" t="str">
        <f>'P15'!$E23</f>
        <v>NT</v>
      </c>
      <c r="U25" s="20">
        <f t="shared" si="5"/>
        <v>0</v>
      </c>
      <c r="V25" s="20">
        <f t="shared" si="6"/>
        <v>0</v>
      </c>
      <c r="W25" s="20">
        <f t="shared" si="7"/>
        <v>0</v>
      </c>
      <c r="X25" s="20">
        <f t="shared" si="8"/>
        <v>15</v>
      </c>
      <c r="Y25" s="13" t="str">
        <f t="shared" si="9"/>
        <v>NT</v>
      </c>
      <c r="Z25" s="13"/>
      <c r="AA25" s="13">
        <v>4</v>
      </c>
      <c r="AB25" s="18" t="str">
        <f>Critères!$C22</f>
        <v>4.6</v>
      </c>
      <c r="AC25" s="18" t="str">
        <f>Critères!$A$17</f>
        <v>MULTIMÉDIA</v>
      </c>
      <c r="AD25" s="18" t="str">
        <f>'P01'!$F23</f>
        <v>N</v>
      </c>
      <c r="AE25" s="18" t="str">
        <f>'P02'!$F23</f>
        <v>N</v>
      </c>
      <c r="AF25" s="18" t="str">
        <f>'P03'!$F23</f>
        <v>N</v>
      </c>
      <c r="AG25" s="18" t="str">
        <f>'P04'!$F23</f>
        <v>N</v>
      </c>
      <c r="AH25" s="18" t="str">
        <f>'P05'!$F23</f>
        <v>N</v>
      </c>
      <c r="AI25" s="18" t="str">
        <f>'P06'!$F23</f>
        <v>N</v>
      </c>
      <c r="AJ25" s="18" t="str">
        <f>'P07'!$F23</f>
        <v>N</v>
      </c>
      <c r="AK25" s="18" t="str">
        <f>'P08'!$F23</f>
        <v>N</v>
      </c>
      <c r="AL25" s="18" t="str">
        <f>'P09'!$F23</f>
        <v>N</v>
      </c>
      <c r="AM25" s="18" t="str">
        <f>'P10'!$F23</f>
        <v>N</v>
      </c>
      <c r="AN25" s="18" t="str">
        <f>'P11'!$F23</f>
        <v>N</v>
      </c>
      <c r="AO25" s="18" t="str">
        <f>'P12'!$F23</f>
        <v>N</v>
      </c>
      <c r="AP25" s="18" t="str">
        <f>'P13'!$F23</f>
        <v>N</v>
      </c>
      <c r="AQ25" s="18" t="str">
        <f>'P14'!$F23</f>
        <v>N</v>
      </c>
      <c r="AR25" s="18" t="str">
        <f>'P15'!$F23</f>
        <v>N</v>
      </c>
      <c r="AS25" s="20">
        <f t="shared" si="10"/>
        <v>0</v>
      </c>
      <c r="AT25" s="20">
        <f t="shared" si="11"/>
        <v>0</v>
      </c>
    </row>
    <row r="26" spans="1:46" x14ac:dyDescent="0.2">
      <c r="A26" s="13">
        <v>4</v>
      </c>
      <c r="B26" s="18" t="str">
        <f>Critères!$B23</f>
        <v>RGAA</v>
      </c>
      <c r="C26" s="18" t="str">
        <f>Critères!$C23</f>
        <v>4.7</v>
      </c>
      <c r="D26" s="18" t="str">
        <f>Critères!$A$17</f>
        <v>MULTIMÉDIA</v>
      </c>
      <c r="E26" s="18" t="s">
        <v>164</v>
      </c>
      <c r="F26" s="18" t="str">
        <f>'P01'!$E24</f>
        <v>NT</v>
      </c>
      <c r="G26" s="18" t="str">
        <f>'P02'!$E24</f>
        <v>NT</v>
      </c>
      <c r="H26" s="18" t="str">
        <f>'P03'!$E24</f>
        <v>NT</v>
      </c>
      <c r="I26" s="18" t="str">
        <f>'P04'!$E24</f>
        <v>NT</v>
      </c>
      <c r="J26" s="18" t="str">
        <f>'P05'!$E24</f>
        <v>NT</v>
      </c>
      <c r="K26" s="18" t="str">
        <f>'P06'!$E24</f>
        <v>NT</v>
      </c>
      <c r="L26" s="18" t="str">
        <f>'P07'!$E24</f>
        <v>NT</v>
      </c>
      <c r="M26" s="18" t="str">
        <f>'P08'!$E24</f>
        <v>NT</v>
      </c>
      <c r="N26" s="18" t="str">
        <f>'P09'!$E24</f>
        <v>NT</v>
      </c>
      <c r="O26" s="18" t="str">
        <f>'P10'!$E24</f>
        <v>NT</v>
      </c>
      <c r="P26" s="18" t="str">
        <f>'P11'!$E24</f>
        <v>NT</v>
      </c>
      <c r="Q26" s="18" t="str">
        <f>'P12'!$E24</f>
        <v>NT</v>
      </c>
      <c r="R26" s="18" t="str">
        <f>'P13'!$E24</f>
        <v>NT</v>
      </c>
      <c r="S26" s="18" t="str">
        <f>'P14'!$E24</f>
        <v>NT</v>
      </c>
      <c r="T26" s="18" t="str">
        <f>'P15'!$E24</f>
        <v>NT</v>
      </c>
      <c r="U26" s="20">
        <f t="shared" si="5"/>
        <v>0</v>
      </c>
      <c r="V26" s="20">
        <f t="shared" si="6"/>
        <v>0</v>
      </c>
      <c r="W26" s="20">
        <f t="shared" si="7"/>
        <v>0</v>
      </c>
      <c r="X26" s="20">
        <f t="shared" si="8"/>
        <v>15</v>
      </c>
      <c r="Y26" s="13" t="str">
        <f t="shared" si="9"/>
        <v>NT</v>
      </c>
      <c r="Z26" s="13"/>
      <c r="AA26" s="13">
        <v>4</v>
      </c>
      <c r="AB26" s="18" t="str">
        <f>Critères!$C23</f>
        <v>4.7</v>
      </c>
      <c r="AC26" s="18" t="str">
        <f>Critères!$A$17</f>
        <v>MULTIMÉDIA</v>
      </c>
      <c r="AD26" s="18" t="str">
        <f>'P01'!$F24</f>
        <v>N</v>
      </c>
      <c r="AE26" s="18" t="str">
        <f>'P02'!$F24</f>
        <v>N</v>
      </c>
      <c r="AF26" s="18" t="str">
        <f>'P03'!$F24</f>
        <v>N</v>
      </c>
      <c r="AG26" s="18" t="str">
        <f>'P04'!$F24</f>
        <v>N</v>
      </c>
      <c r="AH26" s="18" t="str">
        <f>'P05'!$F24</f>
        <v>N</v>
      </c>
      <c r="AI26" s="18" t="str">
        <f>'P06'!$F24</f>
        <v>N</v>
      </c>
      <c r="AJ26" s="18" t="str">
        <f>'P07'!$F24</f>
        <v>N</v>
      </c>
      <c r="AK26" s="18" t="str">
        <f>'P08'!$F24</f>
        <v>N</v>
      </c>
      <c r="AL26" s="18" t="str">
        <f>'P09'!$F24</f>
        <v>N</v>
      </c>
      <c r="AM26" s="18" t="str">
        <f>'P10'!$F24</f>
        <v>N</v>
      </c>
      <c r="AN26" s="18" t="str">
        <f>'P11'!$F24</f>
        <v>N</v>
      </c>
      <c r="AO26" s="18" t="str">
        <f>'P12'!$F24</f>
        <v>N</v>
      </c>
      <c r="AP26" s="18" t="str">
        <f>'P13'!$F24</f>
        <v>N</v>
      </c>
      <c r="AQ26" s="18" t="str">
        <f>'P14'!$F24</f>
        <v>N</v>
      </c>
      <c r="AR26" s="18" t="str">
        <f>'P15'!$F24</f>
        <v>N</v>
      </c>
      <c r="AS26" s="20">
        <f t="shared" si="10"/>
        <v>0</v>
      </c>
      <c r="AT26" s="20">
        <f t="shared" si="11"/>
        <v>0</v>
      </c>
    </row>
    <row r="27" spans="1:46" x14ac:dyDescent="0.2">
      <c r="A27" s="13">
        <v>4</v>
      </c>
      <c r="B27" s="18" t="str">
        <f>Critères!$B24</f>
        <v>RGAA</v>
      </c>
      <c r="C27" s="18" t="str">
        <f>Critères!$C24</f>
        <v>4.8</v>
      </c>
      <c r="D27" s="18" t="str">
        <f>Critères!$A$17</f>
        <v>MULTIMÉDIA</v>
      </c>
      <c r="E27" s="18" t="s">
        <v>164</v>
      </c>
      <c r="F27" s="18" t="str">
        <f>'P01'!$E25</f>
        <v>NT</v>
      </c>
      <c r="G27" s="18" t="str">
        <f>'P02'!$E25</f>
        <v>NT</v>
      </c>
      <c r="H27" s="18" t="str">
        <f>'P03'!$E25</f>
        <v>NT</v>
      </c>
      <c r="I27" s="18" t="str">
        <f>'P04'!$E25</f>
        <v>NT</v>
      </c>
      <c r="J27" s="18" t="str">
        <f>'P05'!$E25</f>
        <v>NT</v>
      </c>
      <c r="K27" s="18" t="str">
        <f>'P06'!$E25</f>
        <v>NT</v>
      </c>
      <c r="L27" s="18" t="str">
        <f>'P07'!$E25</f>
        <v>NT</v>
      </c>
      <c r="M27" s="18" t="str">
        <f>'P08'!$E25</f>
        <v>NT</v>
      </c>
      <c r="N27" s="18" t="str">
        <f>'P09'!$E25</f>
        <v>NT</v>
      </c>
      <c r="O27" s="18" t="str">
        <f>'P10'!$E25</f>
        <v>NT</v>
      </c>
      <c r="P27" s="18" t="str">
        <f>'P11'!$E25</f>
        <v>NT</v>
      </c>
      <c r="Q27" s="18" t="str">
        <f>'P12'!$E25</f>
        <v>NT</v>
      </c>
      <c r="R27" s="18" t="str">
        <f>'P13'!$E25</f>
        <v>NT</v>
      </c>
      <c r="S27" s="18" t="str">
        <f>'P14'!$E25</f>
        <v>NT</v>
      </c>
      <c r="T27" s="18" t="str">
        <f>'P15'!$E25</f>
        <v>NT</v>
      </c>
      <c r="U27" s="20">
        <f t="shared" si="5"/>
        <v>0</v>
      </c>
      <c r="V27" s="20">
        <f t="shared" si="6"/>
        <v>0</v>
      </c>
      <c r="W27" s="20">
        <f t="shared" si="7"/>
        <v>0</v>
      </c>
      <c r="X27" s="20">
        <f t="shared" si="8"/>
        <v>15</v>
      </c>
      <c r="Y27" s="13" t="str">
        <f t="shared" si="9"/>
        <v>NT</v>
      </c>
      <c r="Z27" s="13"/>
      <c r="AA27" s="13">
        <v>4</v>
      </c>
      <c r="AB27" s="18" t="str">
        <f>Critères!$C24</f>
        <v>4.8</v>
      </c>
      <c r="AC27" s="18" t="str">
        <f>Critères!$A$17</f>
        <v>MULTIMÉDIA</v>
      </c>
      <c r="AD27" s="18" t="str">
        <f>'P01'!$F25</f>
        <v>N</v>
      </c>
      <c r="AE27" s="18" t="str">
        <f>'P02'!$F25</f>
        <v>N</v>
      </c>
      <c r="AF27" s="18" t="str">
        <f>'P03'!$F25</f>
        <v>N</v>
      </c>
      <c r="AG27" s="18" t="str">
        <f>'P04'!$F25</f>
        <v>N</v>
      </c>
      <c r="AH27" s="18" t="str">
        <f>'P05'!$F25</f>
        <v>N</v>
      </c>
      <c r="AI27" s="18" t="str">
        <f>'P06'!$F25</f>
        <v>N</v>
      </c>
      <c r="AJ27" s="18" t="str">
        <f>'P07'!$F25</f>
        <v>N</v>
      </c>
      <c r="AK27" s="18" t="str">
        <f>'P08'!$F25</f>
        <v>N</v>
      </c>
      <c r="AL27" s="18" t="str">
        <f>'P09'!$F25</f>
        <v>N</v>
      </c>
      <c r="AM27" s="18" t="str">
        <f>'P10'!$F25</f>
        <v>N</v>
      </c>
      <c r="AN27" s="18" t="str">
        <f>'P11'!$F25</f>
        <v>N</v>
      </c>
      <c r="AO27" s="18" t="str">
        <f>'P12'!$F25</f>
        <v>N</v>
      </c>
      <c r="AP27" s="18" t="str">
        <f>'P13'!$F25</f>
        <v>N</v>
      </c>
      <c r="AQ27" s="18" t="str">
        <f>'P14'!$F25</f>
        <v>N</v>
      </c>
      <c r="AR27" s="18" t="str">
        <f>'P15'!$F25</f>
        <v>N</v>
      </c>
      <c r="AS27" s="20">
        <f t="shared" si="10"/>
        <v>0</v>
      </c>
      <c r="AT27" s="20">
        <f t="shared" si="11"/>
        <v>0</v>
      </c>
    </row>
    <row r="28" spans="1:46" x14ac:dyDescent="0.2">
      <c r="A28" s="13">
        <v>4</v>
      </c>
      <c r="B28" s="18" t="str">
        <f>Critères!$B25</f>
        <v>RGAA</v>
      </c>
      <c r="C28" s="18" t="str">
        <f>Critères!$C25</f>
        <v>4.9</v>
      </c>
      <c r="D28" s="18" t="str">
        <f>Critères!$A$17</f>
        <v>MULTIMÉDIA</v>
      </c>
      <c r="E28" s="18" t="s">
        <v>164</v>
      </c>
      <c r="F28" s="18" t="str">
        <f>'P01'!$E26</f>
        <v>NT</v>
      </c>
      <c r="G28" s="18" t="str">
        <f>'P02'!$E26</f>
        <v>NT</v>
      </c>
      <c r="H28" s="18" t="str">
        <f>'P03'!$E26</f>
        <v>NT</v>
      </c>
      <c r="I28" s="18" t="str">
        <f>'P04'!$E26</f>
        <v>NT</v>
      </c>
      <c r="J28" s="18" t="str">
        <f>'P05'!$E26</f>
        <v>NT</v>
      </c>
      <c r="K28" s="18" t="str">
        <f>'P06'!$E26</f>
        <v>NT</v>
      </c>
      <c r="L28" s="18" t="str">
        <f>'P07'!$E26</f>
        <v>NT</v>
      </c>
      <c r="M28" s="18" t="str">
        <f>'P08'!$E26</f>
        <v>NT</v>
      </c>
      <c r="N28" s="18" t="str">
        <f>'P09'!$E26</f>
        <v>NT</v>
      </c>
      <c r="O28" s="18" t="str">
        <f>'P10'!$E26</f>
        <v>NT</v>
      </c>
      <c r="P28" s="18" t="str">
        <f>'P11'!$E26</f>
        <v>NT</v>
      </c>
      <c r="Q28" s="18" t="str">
        <f>'P12'!$E26</f>
        <v>NT</v>
      </c>
      <c r="R28" s="18" t="str">
        <f>'P13'!$E26</f>
        <v>NT</v>
      </c>
      <c r="S28" s="18" t="str">
        <f>'P14'!$E26</f>
        <v>NT</v>
      </c>
      <c r="T28" s="18" t="str">
        <f>'P15'!$E26</f>
        <v>NT</v>
      </c>
      <c r="U28" s="20">
        <f t="shared" si="5"/>
        <v>0</v>
      </c>
      <c r="V28" s="20">
        <f t="shared" si="6"/>
        <v>0</v>
      </c>
      <c r="W28" s="20">
        <f t="shared" si="7"/>
        <v>0</v>
      </c>
      <c r="X28" s="20">
        <f t="shared" si="8"/>
        <v>15</v>
      </c>
      <c r="Y28" s="13" t="str">
        <f t="shared" si="9"/>
        <v>NT</v>
      </c>
      <c r="Z28" s="13"/>
      <c r="AA28" s="13">
        <v>4</v>
      </c>
      <c r="AB28" s="18" t="str">
        <f>Critères!$C25</f>
        <v>4.9</v>
      </c>
      <c r="AC28" s="18" t="str">
        <f>Critères!$A$17</f>
        <v>MULTIMÉDIA</v>
      </c>
      <c r="AD28" s="18" t="str">
        <f>'P01'!$F26</f>
        <v>N</v>
      </c>
      <c r="AE28" s="18" t="str">
        <f>'P02'!$F26</f>
        <v>N</v>
      </c>
      <c r="AF28" s="18" t="str">
        <f>'P03'!$F26</f>
        <v>N</v>
      </c>
      <c r="AG28" s="18" t="str">
        <f>'P04'!$F26</f>
        <v>N</v>
      </c>
      <c r="AH28" s="18" t="str">
        <f>'P05'!$F26</f>
        <v>N</v>
      </c>
      <c r="AI28" s="18" t="str">
        <f>'P06'!$F26</f>
        <v>N</v>
      </c>
      <c r="AJ28" s="18" t="str">
        <f>'P07'!$F26</f>
        <v>N</v>
      </c>
      <c r="AK28" s="18" t="str">
        <f>'P08'!$F26</f>
        <v>N</v>
      </c>
      <c r="AL28" s="18" t="str">
        <f>'P09'!$F26</f>
        <v>N</v>
      </c>
      <c r="AM28" s="18" t="str">
        <f>'P10'!$F26</f>
        <v>N</v>
      </c>
      <c r="AN28" s="18" t="str">
        <f>'P11'!$F26</f>
        <v>N</v>
      </c>
      <c r="AO28" s="18" t="str">
        <f>'P12'!$F26</f>
        <v>N</v>
      </c>
      <c r="AP28" s="18" t="str">
        <f>'P13'!$F26</f>
        <v>N</v>
      </c>
      <c r="AQ28" s="18" t="str">
        <f>'P14'!$F26</f>
        <v>N</v>
      </c>
      <c r="AR28" s="18" t="str">
        <f>'P15'!$F26</f>
        <v>N</v>
      </c>
      <c r="AS28" s="20">
        <f t="shared" si="10"/>
        <v>0</v>
      </c>
      <c r="AT28" s="20">
        <f t="shared" si="11"/>
        <v>0</v>
      </c>
    </row>
    <row r="29" spans="1:46" x14ac:dyDescent="0.2">
      <c r="A29" s="13">
        <v>4</v>
      </c>
      <c r="B29" s="18" t="str">
        <f>Critères!$B26</f>
        <v>RGAA</v>
      </c>
      <c r="C29" s="18" t="str">
        <f>Critères!$C26</f>
        <v>4.10</v>
      </c>
      <c r="D29" s="18" t="str">
        <f>Critères!$A$17</f>
        <v>MULTIMÉDIA</v>
      </c>
      <c r="E29" s="18" t="s">
        <v>164</v>
      </c>
      <c r="F29" s="18" t="str">
        <f>'P01'!$E27</f>
        <v>NT</v>
      </c>
      <c r="G29" s="18" t="str">
        <f>'P02'!$E27</f>
        <v>NT</v>
      </c>
      <c r="H29" s="18" t="str">
        <f>'P03'!$E27</f>
        <v>NT</v>
      </c>
      <c r="I29" s="18" t="str">
        <f>'P04'!$E27</f>
        <v>NT</v>
      </c>
      <c r="J29" s="18" t="str">
        <f>'P05'!$E27</f>
        <v>NT</v>
      </c>
      <c r="K29" s="18" t="str">
        <f>'P06'!$E27</f>
        <v>NT</v>
      </c>
      <c r="L29" s="18" t="str">
        <f>'P07'!$E27</f>
        <v>NT</v>
      </c>
      <c r="M29" s="18" t="str">
        <f>'P08'!$E27</f>
        <v>NT</v>
      </c>
      <c r="N29" s="18" t="str">
        <f>'P09'!$E27</f>
        <v>NT</v>
      </c>
      <c r="O29" s="18" t="str">
        <f>'P10'!$E27</f>
        <v>NT</v>
      </c>
      <c r="P29" s="18" t="str">
        <f>'P11'!$E27</f>
        <v>NT</v>
      </c>
      <c r="Q29" s="18" t="str">
        <f>'P12'!$E27</f>
        <v>NT</v>
      </c>
      <c r="R29" s="18" t="str">
        <f>'P13'!$E27</f>
        <v>NT</v>
      </c>
      <c r="S29" s="18" t="str">
        <f>'P14'!$E27</f>
        <v>NT</v>
      </c>
      <c r="T29" s="18" t="str">
        <f>'P15'!$E27</f>
        <v>NT</v>
      </c>
      <c r="U29" s="20">
        <f t="shared" si="5"/>
        <v>0</v>
      </c>
      <c r="V29" s="20">
        <f t="shared" si="6"/>
        <v>0</v>
      </c>
      <c r="W29" s="20">
        <f t="shared" si="7"/>
        <v>0</v>
      </c>
      <c r="X29" s="20">
        <f t="shared" si="8"/>
        <v>15</v>
      </c>
      <c r="Y29" s="13" t="str">
        <f t="shared" si="9"/>
        <v>NT</v>
      </c>
      <c r="Z29" s="13"/>
      <c r="AA29" s="13">
        <v>4</v>
      </c>
      <c r="AB29" s="18" t="str">
        <f>Critères!$C26</f>
        <v>4.10</v>
      </c>
      <c r="AC29" s="18" t="str">
        <f>Critères!$A$17</f>
        <v>MULTIMÉDIA</v>
      </c>
      <c r="AD29" s="18" t="str">
        <f>'P01'!$F27</f>
        <v>N</v>
      </c>
      <c r="AE29" s="18" t="str">
        <f>'P02'!$F27</f>
        <v>N</v>
      </c>
      <c r="AF29" s="18" t="str">
        <f>'P03'!$F27</f>
        <v>N</v>
      </c>
      <c r="AG29" s="18" t="str">
        <f>'P04'!$F27</f>
        <v>N</v>
      </c>
      <c r="AH29" s="18" t="str">
        <f>'P05'!$F27</f>
        <v>N</v>
      </c>
      <c r="AI29" s="18" t="str">
        <f>'P06'!$F27</f>
        <v>N</v>
      </c>
      <c r="AJ29" s="18" t="str">
        <f>'P07'!$F27</f>
        <v>N</v>
      </c>
      <c r="AK29" s="18" t="str">
        <f>'P08'!$F27</f>
        <v>N</v>
      </c>
      <c r="AL29" s="18" t="str">
        <f>'P09'!$F27</f>
        <v>N</v>
      </c>
      <c r="AM29" s="18" t="str">
        <f>'P10'!$F27</f>
        <v>N</v>
      </c>
      <c r="AN29" s="18" t="str">
        <f>'P11'!$F27</f>
        <v>N</v>
      </c>
      <c r="AO29" s="18" t="str">
        <f>'P12'!$F27</f>
        <v>N</v>
      </c>
      <c r="AP29" s="18" t="str">
        <f>'P13'!$F27</f>
        <v>N</v>
      </c>
      <c r="AQ29" s="18" t="str">
        <f>'P14'!$F27</f>
        <v>N</v>
      </c>
      <c r="AR29" s="18" t="str">
        <f>'P15'!$F27</f>
        <v>N</v>
      </c>
      <c r="AS29" s="20">
        <f t="shared" si="10"/>
        <v>0</v>
      </c>
      <c r="AT29" s="20">
        <f t="shared" si="11"/>
        <v>0</v>
      </c>
    </row>
    <row r="30" spans="1:46" x14ac:dyDescent="0.2">
      <c r="A30" s="13">
        <v>4</v>
      </c>
      <c r="B30" s="18" t="str">
        <f>Critères!$B27</f>
        <v>RGAA</v>
      </c>
      <c r="C30" s="18" t="str">
        <f>Critères!$C27</f>
        <v>4.11</v>
      </c>
      <c r="D30" s="18" t="str">
        <f>Critères!$A$17</f>
        <v>MULTIMÉDIA</v>
      </c>
      <c r="E30" s="18" t="s">
        <v>164</v>
      </c>
      <c r="F30" s="18" t="str">
        <f>'P01'!$E28</f>
        <v>NT</v>
      </c>
      <c r="G30" s="18" t="str">
        <f>'P02'!$E28</f>
        <v>NT</v>
      </c>
      <c r="H30" s="18" t="str">
        <f>'P03'!$E28</f>
        <v>NT</v>
      </c>
      <c r="I30" s="18" t="str">
        <f>'P04'!$E28</f>
        <v>NT</v>
      </c>
      <c r="J30" s="18" t="str">
        <f>'P05'!$E28</f>
        <v>NT</v>
      </c>
      <c r="K30" s="18" t="str">
        <f>'P06'!$E28</f>
        <v>NT</v>
      </c>
      <c r="L30" s="18" t="str">
        <f>'P07'!$E28</f>
        <v>NT</v>
      </c>
      <c r="M30" s="18" t="str">
        <f>'P08'!$E28</f>
        <v>NT</v>
      </c>
      <c r="N30" s="18" t="str">
        <f>'P09'!$E28</f>
        <v>NT</v>
      </c>
      <c r="O30" s="18" t="str">
        <f>'P10'!$E28</f>
        <v>NT</v>
      </c>
      <c r="P30" s="18" t="str">
        <f>'P11'!$E28</f>
        <v>NT</v>
      </c>
      <c r="Q30" s="18" t="str">
        <f>'P12'!$E28</f>
        <v>NT</v>
      </c>
      <c r="R30" s="18" t="str">
        <f>'P13'!$E28</f>
        <v>NT</v>
      </c>
      <c r="S30" s="18" t="str">
        <f>'P14'!$E28</f>
        <v>NT</v>
      </c>
      <c r="T30" s="18" t="str">
        <f>'P15'!$E28</f>
        <v>NT</v>
      </c>
      <c r="U30" s="20">
        <f t="shared" si="5"/>
        <v>0</v>
      </c>
      <c r="V30" s="20">
        <f t="shared" si="6"/>
        <v>0</v>
      </c>
      <c r="W30" s="20">
        <f t="shared" si="7"/>
        <v>0</v>
      </c>
      <c r="X30" s="20">
        <f t="shared" si="8"/>
        <v>15</v>
      </c>
      <c r="Y30" s="13" t="str">
        <f t="shared" si="9"/>
        <v>NT</v>
      </c>
      <c r="Z30" s="13"/>
      <c r="AA30" s="13">
        <v>4</v>
      </c>
      <c r="AB30" s="18" t="str">
        <f>Critères!$C27</f>
        <v>4.11</v>
      </c>
      <c r="AC30" s="18" t="str">
        <f>Critères!$A$17</f>
        <v>MULTIMÉDIA</v>
      </c>
      <c r="AD30" s="18" t="str">
        <f>'P01'!$F28</f>
        <v>N</v>
      </c>
      <c r="AE30" s="18" t="str">
        <f>'P02'!$F28</f>
        <v>N</v>
      </c>
      <c r="AF30" s="18" t="str">
        <f>'P03'!$F28</f>
        <v>N</v>
      </c>
      <c r="AG30" s="18" t="str">
        <f>'P04'!$F28</f>
        <v>N</v>
      </c>
      <c r="AH30" s="18" t="str">
        <f>'P05'!$F28</f>
        <v>N</v>
      </c>
      <c r="AI30" s="18" t="str">
        <f>'P06'!$F28</f>
        <v>N</v>
      </c>
      <c r="AJ30" s="18" t="str">
        <f>'P07'!$F28</f>
        <v>N</v>
      </c>
      <c r="AK30" s="18" t="str">
        <f>'P08'!$F28</f>
        <v>N</v>
      </c>
      <c r="AL30" s="18" t="str">
        <f>'P09'!$F28</f>
        <v>N</v>
      </c>
      <c r="AM30" s="18" t="str">
        <f>'P10'!$F28</f>
        <v>N</v>
      </c>
      <c r="AN30" s="18" t="str">
        <f>'P11'!$F28</f>
        <v>N</v>
      </c>
      <c r="AO30" s="18" t="str">
        <f>'P12'!$F28</f>
        <v>N</v>
      </c>
      <c r="AP30" s="18" t="str">
        <f>'P13'!$F28</f>
        <v>N</v>
      </c>
      <c r="AQ30" s="18" t="str">
        <f>'P14'!$F28</f>
        <v>N</v>
      </c>
      <c r="AR30" s="18" t="str">
        <f>'P15'!$F28</f>
        <v>N</v>
      </c>
      <c r="AS30" s="20">
        <f t="shared" si="10"/>
        <v>0</v>
      </c>
      <c r="AT30" s="20">
        <f t="shared" si="11"/>
        <v>0</v>
      </c>
    </row>
    <row r="31" spans="1:46" x14ac:dyDescent="0.2">
      <c r="A31" s="13">
        <v>4</v>
      </c>
      <c r="B31" s="18" t="str">
        <f>Critères!$B28</f>
        <v>RGAA</v>
      </c>
      <c r="C31" s="18" t="str">
        <f>Critères!$C28</f>
        <v>4.12</v>
      </c>
      <c r="D31" s="18" t="str">
        <f>Critères!$A$17</f>
        <v>MULTIMÉDIA</v>
      </c>
      <c r="E31" s="18" t="s">
        <v>164</v>
      </c>
      <c r="F31" s="18" t="str">
        <f>'P01'!$E29</f>
        <v>NT</v>
      </c>
      <c r="G31" s="18" t="str">
        <f>'P02'!$E29</f>
        <v>NT</v>
      </c>
      <c r="H31" s="18" t="str">
        <f>'P03'!$E29</f>
        <v>NT</v>
      </c>
      <c r="I31" s="18" t="str">
        <f>'P04'!$E29</f>
        <v>NT</v>
      </c>
      <c r="J31" s="18" t="str">
        <f>'P05'!$E29</f>
        <v>NT</v>
      </c>
      <c r="K31" s="18" t="str">
        <f>'P06'!$E29</f>
        <v>NT</v>
      </c>
      <c r="L31" s="18" t="str">
        <f>'P07'!$E29</f>
        <v>NT</v>
      </c>
      <c r="M31" s="18" t="str">
        <f>'P08'!$E29</f>
        <v>NT</v>
      </c>
      <c r="N31" s="18" t="str">
        <f>'P09'!$E29</f>
        <v>NT</v>
      </c>
      <c r="O31" s="18" t="str">
        <f>'P10'!$E29</f>
        <v>NT</v>
      </c>
      <c r="P31" s="18" t="str">
        <f>'P11'!$E29</f>
        <v>NT</v>
      </c>
      <c r="Q31" s="18" t="str">
        <f>'P12'!$E29</f>
        <v>NT</v>
      </c>
      <c r="R31" s="18" t="str">
        <f>'P13'!$E29</f>
        <v>NT</v>
      </c>
      <c r="S31" s="18" t="str">
        <f>'P14'!$E29</f>
        <v>NT</v>
      </c>
      <c r="T31" s="18" t="str">
        <f>'P15'!$E29</f>
        <v>NT</v>
      </c>
      <c r="U31" s="20">
        <f t="shared" si="5"/>
        <v>0</v>
      </c>
      <c r="V31" s="20">
        <f t="shared" si="6"/>
        <v>0</v>
      </c>
      <c r="W31" s="20">
        <f t="shared" si="7"/>
        <v>0</v>
      </c>
      <c r="X31" s="20">
        <f t="shared" si="8"/>
        <v>15</v>
      </c>
      <c r="Y31" s="13" t="str">
        <f t="shared" si="9"/>
        <v>NT</v>
      </c>
      <c r="Z31" s="13"/>
      <c r="AA31" s="13">
        <v>4</v>
      </c>
      <c r="AB31" s="18" t="str">
        <f>Critères!$C28</f>
        <v>4.12</v>
      </c>
      <c r="AC31" s="18" t="str">
        <f>Critères!$A$17</f>
        <v>MULTIMÉDIA</v>
      </c>
      <c r="AD31" s="18" t="str">
        <f>'P01'!$F29</f>
        <v>N</v>
      </c>
      <c r="AE31" s="18" t="str">
        <f>'P02'!$F29</f>
        <v>N</v>
      </c>
      <c r="AF31" s="18" t="str">
        <f>'P03'!$F29</f>
        <v>N</v>
      </c>
      <c r="AG31" s="18" t="str">
        <f>'P04'!$F29</f>
        <v>N</v>
      </c>
      <c r="AH31" s="18" t="str">
        <f>'P05'!$F29</f>
        <v>N</v>
      </c>
      <c r="AI31" s="18" t="str">
        <f>'P06'!$F29</f>
        <v>N</v>
      </c>
      <c r="AJ31" s="18" t="str">
        <f>'P07'!$F29</f>
        <v>N</v>
      </c>
      <c r="AK31" s="18" t="str">
        <f>'P08'!$F29</f>
        <v>N</v>
      </c>
      <c r="AL31" s="18" t="str">
        <f>'P09'!$F29</f>
        <v>N</v>
      </c>
      <c r="AM31" s="18" t="str">
        <f>'P10'!$F29</f>
        <v>N</v>
      </c>
      <c r="AN31" s="18" t="str">
        <f>'P11'!$F29</f>
        <v>N</v>
      </c>
      <c r="AO31" s="18" t="str">
        <f>'P12'!$F29</f>
        <v>N</v>
      </c>
      <c r="AP31" s="18" t="str">
        <f>'P13'!$F29</f>
        <v>N</v>
      </c>
      <c r="AQ31" s="18" t="str">
        <f>'P14'!$F29</f>
        <v>N</v>
      </c>
      <c r="AR31" s="18" t="str">
        <f>'P15'!$F29</f>
        <v>N</v>
      </c>
      <c r="AS31" s="20">
        <f t="shared" si="10"/>
        <v>0</v>
      </c>
      <c r="AT31" s="20">
        <f t="shared" si="11"/>
        <v>0</v>
      </c>
    </row>
    <row r="32" spans="1:46" x14ac:dyDescent="0.2">
      <c r="A32" s="13">
        <v>4</v>
      </c>
      <c r="B32" s="18" t="str">
        <f>Critères!$B29</f>
        <v>RGAA</v>
      </c>
      <c r="C32" s="18" t="str">
        <f>Critères!$C29</f>
        <v>4.13</v>
      </c>
      <c r="D32" s="18" t="str">
        <f>Critères!$A$17</f>
        <v>MULTIMÉDIA</v>
      </c>
      <c r="E32" s="18" t="s">
        <v>164</v>
      </c>
      <c r="F32" s="18" t="str">
        <f>'P01'!$E30</f>
        <v>NT</v>
      </c>
      <c r="G32" s="18" t="str">
        <f>'P02'!$E30</f>
        <v>NT</v>
      </c>
      <c r="H32" s="18" t="str">
        <f>'P03'!$E30</f>
        <v>NT</v>
      </c>
      <c r="I32" s="18" t="str">
        <f>'P04'!$E30</f>
        <v>NT</v>
      </c>
      <c r="J32" s="18" t="str">
        <f>'P05'!$E30</f>
        <v>NT</v>
      </c>
      <c r="K32" s="18" t="str">
        <f>'P06'!$E30</f>
        <v>NT</v>
      </c>
      <c r="L32" s="18" t="str">
        <f>'P07'!$E30</f>
        <v>NT</v>
      </c>
      <c r="M32" s="18" t="str">
        <f>'P08'!$E30</f>
        <v>NT</v>
      </c>
      <c r="N32" s="18" t="str">
        <f>'P09'!$E30</f>
        <v>NT</v>
      </c>
      <c r="O32" s="18" t="str">
        <f>'P10'!$E30</f>
        <v>NT</v>
      </c>
      <c r="P32" s="18" t="str">
        <f>'P11'!$E30</f>
        <v>NT</v>
      </c>
      <c r="Q32" s="18" t="str">
        <f>'P12'!$E30</f>
        <v>NT</v>
      </c>
      <c r="R32" s="18" t="str">
        <f>'P13'!$E30</f>
        <v>NT</v>
      </c>
      <c r="S32" s="18" t="str">
        <f>'P14'!$E30</f>
        <v>NT</v>
      </c>
      <c r="T32" s="18" t="str">
        <f>'P15'!$E30</f>
        <v>NT</v>
      </c>
      <c r="U32" s="20">
        <f t="shared" si="5"/>
        <v>0</v>
      </c>
      <c r="V32" s="20">
        <f t="shared" si="6"/>
        <v>0</v>
      </c>
      <c r="W32" s="20">
        <f t="shared" si="7"/>
        <v>0</v>
      </c>
      <c r="X32" s="20">
        <f t="shared" si="8"/>
        <v>15</v>
      </c>
      <c r="Y32" s="13" t="str">
        <f t="shared" si="9"/>
        <v>NT</v>
      </c>
      <c r="Z32" s="13"/>
      <c r="AA32" s="13">
        <v>4</v>
      </c>
      <c r="AB32" s="18" t="str">
        <f>Critères!$C29</f>
        <v>4.13</v>
      </c>
      <c r="AC32" s="18" t="str">
        <f>Critères!$A$17</f>
        <v>MULTIMÉDIA</v>
      </c>
      <c r="AD32" s="18" t="str">
        <f>'P01'!$F30</f>
        <v>N</v>
      </c>
      <c r="AE32" s="18" t="str">
        <f>'P02'!$F30</f>
        <v>N</v>
      </c>
      <c r="AF32" s="18" t="str">
        <f>'P03'!$F30</f>
        <v>N</v>
      </c>
      <c r="AG32" s="18" t="str">
        <f>'P04'!$F30</f>
        <v>N</v>
      </c>
      <c r="AH32" s="18" t="str">
        <f>'P05'!$F30</f>
        <v>N</v>
      </c>
      <c r="AI32" s="18" t="str">
        <f>'P06'!$F30</f>
        <v>N</v>
      </c>
      <c r="AJ32" s="18" t="str">
        <f>'P07'!$F30</f>
        <v>N</v>
      </c>
      <c r="AK32" s="18" t="str">
        <f>'P08'!$F30</f>
        <v>N</v>
      </c>
      <c r="AL32" s="18" t="str">
        <f>'P09'!$F30</f>
        <v>N</v>
      </c>
      <c r="AM32" s="18" t="str">
        <f>'P10'!$F30</f>
        <v>N</v>
      </c>
      <c r="AN32" s="18" t="str">
        <f>'P11'!$F30</f>
        <v>N</v>
      </c>
      <c r="AO32" s="18" t="str">
        <f>'P12'!$F30</f>
        <v>N</v>
      </c>
      <c r="AP32" s="18" t="str">
        <f>'P13'!$F30</f>
        <v>N</v>
      </c>
      <c r="AQ32" s="18" t="str">
        <f>'P14'!$F30</f>
        <v>N</v>
      </c>
      <c r="AR32" s="18" t="str">
        <f>'P15'!$F30</f>
        <v>N</v>
      </c>
      <c r="AS32" s="20">
        <f t="shared" si="10"/>
        <v>0</v>
      </c>
      <c r="AT32" s="20">
        <f t="shared" si="11"/>
        <v>0</v>
      </c>
    </row>
    <row r="33" spans="1:46" x14ac:dyDescent="0.2">
      <c r="A33" s="13">
        <v>4</v>
      </c>
      <c r="B33" s="18" t="str">
        <f>Critères!$B30</f>
        <v>-</v>
      </c>
      <c r="C33" s="18" t="str">
        <f>Critères!$C30</f>
        <v>4.14</v>
      </c>
      <c r="D33" s="18" t="str">
        <f>Critères!$A$17</f>
        <v>MULTIMÉDIA</v>
      </c>
      <c r="E33" s="18" t="s">
        <v>165</v>
      </c>
      <c r="F33" s="18" t="str">
        <f>'P01'!$E31</f>
        <v>NT</v>
      </c>
      <c r="G33" s="18" t="str">
        <f>'P02'!$E31</f>
        <v>NT</v>
      </c>
      <c r="H33" s="18" t="str">
        <f>'P03'!$E31</f>
        <v>NT</v>
      </c>
      <c r="I33" s="18" t="str">
        <f>'P04'!$E31</f>
        <v>NT</v>
      </c>
      <c r="J33" s="18" t="str">
        <f>'P05'!$E31</f>
        <v>NT</v>
      </c>
      <c r="K33" s="18" t="str">
        <f>'P06'!$E31</f>
        <v>NT</v>
      </c>
      <c r="L33" s="18" t="str">
        <f>'P07'!$E31</f>
        <v>NT</v>
      </c>
      <c r="M33" s="18" t="str">
        <f>'P08'!$E31</f>
        <v>NT</v>
      </c>
      <c r="N33" s="18" t="str">
        <f>'P09'!$E31</f>
        <v>NT</v>
      </c>
      <c r="O33" s="18" t="str">
        <f>'P10'!$E31</f>
        <v>NT</v>
      </c>
      <c r="P33" s="18" t="str">
        <f>'P11'!$E31</f>
        <v>NT</v>
      </c>
      <c r="Q33" s="18" t="str">
        <f>'P12'!$E31</f>
        <v>NT</v>
      </c>
      <c r="R33" s="18" t="str">
        <f>'P13'!$E31</f>
        <v>NT</v>
      </c>
      <c r="S33" s="18" t="str">
        <f>'P14'!$E31</f>
        <v>NT</v>
      </c>
      <c r="T33" s="18" t="str">
        <f>'P15'!$E31</f>
        <v>NT</v>
      </c>
      <c r="U33" s="20">
        <f t="shared" si="5"/>
        <v>0</v>
      </c>
      <c r="V33" s="20">
        <f t="shared" si="6"/>
        <v>0</v>
      </c>
      <c r="W33" s="20">
        <f t="shared" si="7"/>
        <v>0</v>
      </c>
      <c r="X33" s="20">
        <f t="shared" si="8"/>
        <v>15</v>
      </c>
      <c r="Y33" s="13" t="str">
        <f t="shared" si="9"/>
        <v>NT</v>
      </c>
      <c r="Z33" s="13"/>
      <c r="AA33" s="13">
        <v>4</v>
      </c>
      <c r="AB33" s="18" t="str">
        <f>Critères!$C30</f>
        <v>4.14</v>
      </c>
      <c r="AC33" s="18" t="str">
        <f>Critères!$A$17</f>
        <v>MULTIMÉDIA</v>
      </c>
      <c r="AD33" s="18" t="str">
        <f>'P01'!$F31</f>
        <v>N</v>
      </c>
      <c r="AE33" s="18" t="str">
        <f>'P02'!$F31</f>
        <v>N</v>
      </c>
      <c r="AF33" s="18" t="str">
        <f>'P03'!$F31</f>
        <v>N</v>
      </c>
      <c r="AG33" s="18" t="str">
        <f>'P04'!$F31</f>
        <v>N</v>
      </c>
      <c r="AH33" s="18" t="str">
        <f>'P05'!$F31</f>
        <v>N</v>
      </c>
      <c r="AI33" s="18" t="str">
        <f>'P06'!$F31</f>
        <v>N</v>
      </c>
      <c r="AJ33" s="18" t="str">
        <f>'P07'!$F31</f>
        <v>N</v>
      </c>
      <c r="AK33" s="18" t="str">
        <f>'P08'!$F31</f>
        <v>N</v>
      </c>
      <c r="AL33" s="18" t="str">
        <f>'P09'!$F31</f>
        <v>N</v>
      </c>
      <c r="AM33" s="18" t="str">
        <f>'P10'!$F31</f>
        <v>N</v>
      </c>
      <c r="AN33" s="18" t="str">
        <f>'P11'!$F31</f>
        <v>N</v>
      </c>
      <c r="AO33" s="18" t="str">
        <f>'P12'!$F31</f>
        <v>N</v>
      </c>
      <c r="AP33" s="18" t="str">
        <f>'P13'!$F31</f>
        <v>N</v>
      </c>
      <c r="AQ33" s="18" t="str">
        <f>'P14'!$F31</f>
        <v>N</v>
      </c>
      <c r="AR33" s="18" t="str">
        <f>'P15'!$F31</f>
        <v>N</v>
      </c>
      <c r="AS33" s="20">
        <f t="shared" si="10"/>
        <v>0</v>
      </c>
      <c r="AT33" s="20">
        <f t="shared" si="11"/>
        <v>0</v>
      </c>
    </row>
    <row r="34" spans="1:46" x14ac:dyDescent="0.2">
      <c r="A34" s="13">
        <v>4</v>
      </c>
      <c r="B34" s="18" t="str">
        <f>Critères!$B31</f>
        <v>-</v>
      </c>
      <c r="C34" s="18" t="str">
        <f>Critères!$C31</f>
        <v>4.15</v>
      </c>
      <c r="D34" s="18" t="str">
        <f>Critères!$A$17</f>
        <v>MULTIMÉDIA</v>
      </c>
      <c r="E34" s="18" t="s">
        <v>165</v>
      </c>
      <c r="F34" s="18" t="str">
        <f>'P01'!$E32</f>
        <v>NT</v>
      </c>
      <c r="G34" s="18" t="str">
        <f>'P02'!$E32</f>
        <v>NT</v>
      </c>
      <c r="H34" s="18" t="str">
        <f>'P03'!$E32</f>
        <v>NT</v>
      </c>
      <c r="I34" s="18" t="str">
        <f>'P04'!$E32</f>
        <v>NT</v>
      </c>
      <c r="J34" s="18" t="str">
        <f>'P05'!$E32</f>
        <v>NT</v>
      </c>
      <c r="K34" s="18" t="str">
        <f>'P06'!$E32</f>
        <v>NT</v>
      </c>
      <c r="L34" s="18" t="str">
        <f>'P07'!$E32</f>
        <v>NT</v>
      </c>
      <c r="M34" s="18" t="str">
        <f>'P08'!$E32</f>
        <v>NT</v>
      </c>
      <c r="N34" s="18" t="str">
        <f>'P09'!$E32</f>
        <v>NT</v>
      </c>
      <c r="O34" s="18" t="str">
        <f>'P10'!$E32</f>
        <v>NT</v>
      </c>
      <c r="P34" s="18" t="str">
        <f>'P11'!$E32</f>
        <v>NT</v>
      </c>
      <c r="Q34" s="18" t="str">
        <f>'P12'!$E32</f>
        <v>NT</v>
      </c>
      <c r="R34" s="18" t="str">
        <f>'P13'!$E32</f>
        <v>NT</v>
      </c>
      <c r="S34" s="18" t="str">
        <f>'P14'!$E32</f>
        <v>NT</v>
      </c>
      <c r="T34" s="18" t="str">
        <f>'P15'!$E32</f>
        <v>NT</v>
      </c>
      <c r="U34" s="20">
        <f t="shared" si="5"/>
        <v>0</v>
      </c>
      <c r="V34" s="20">
        <f t="shared" si="6"/>
        <v>0</v>
      </c>
      <c r="W34" s="20">
        <f t="shared" si="7"/>
        <v>0</v>
      </c>
      <c r="X34" s="20">
        <f t="shared" si="8"/>
        <v>15</v>
      </c>
      <c r="Y34" s="13" t="str">
        <f t="shared" si="9"/>
        <v>NT</v>
      </c>
      <c r="Z34" s="13"/>
      <c r="AA34" s="13">
        <v>4</v>
      </c>
      <c r="AB34" s="18" t="str">
        <f>Critères!$C31</f>
        <v>4.15</v>
      </c>
      <c r="AC34" s="18" t="str">
        <f>Critères!$A$17</f>
        <v>MULTIMÉDIA</v>
      </c>
      <c r="AD34" s="18" t="str">
        <f>'P01'!$F32</f>
        <v>N</v>
      </c>
      <c r="AE34" s="18" t="str">
        <f>'P02'!$F32</f>
        <v>N</v>
      </c>
      <c r="AF34" s="18" t="str">
        <f>'P03'!$F32</f>
        <v>N</v>
      </c>
      <c r="AG34" s="18" t="str">
        <f>'P04'!$F32</f>
        <v>N</v>
      </c>
      <c r="AH34" s="18" t="str">
        <f>'P05'!$F32</f>
        <v>N</v>
      </c>
      <c r="AI34" s="18" t="str">
        <f>'P06'!$F32</f>
        <v>N</v>
      </c>
      <c r="AJ34" s="18" t="str">
        <f>'P07'!$F32</f>
        <v>N</v>
      </c>
      <c r="AK34" s="18" t="str">
        <f>'P08'!$F32</f>
        <v>N</v>
      </c>
      <c r="AL34" s="18" t="str">
        <f>'P09'!$F32</f>
        <v>N</v>
      </c>
      <c r="AM34" s="18" t="str">
        <f>'P10'!$F32</f>
        <v>N</v>
      </c>
      <c r="AN34" s="18" t="str">
        <f>'P11'!$F32</f>
        <v>N</v>
      </c>
      <c r="AO34" s="18" t="str">
        <f>'P12'!$F32</f>
        <v>N</v>
      </c>
      <c r="AP34" s="18" t="str">
        <f>'P13'!$F32</f>
        <v>N</v>
      </c>
      <c r="AQ34" s="18" t="str">
        <f>'P14'!$F32</f>
        <v>N</v>
      </c>
      <c r="AR34" s="18" t="str">
        <f>'P15'!$F32</f>
        <v>N</v>
      </c>
      <c r="AS34" s="20">
        <f t="shared" si="10"/>
        <v>0</v>
      </c>
      <c r="AT34" s="20">
        <f t="shared" si="11"/>
        <v>0</v>
      </c>
    </row>
    <row r="35" spans="1:46" x14ac:dyDescent="0.2">
      <c r="A35" s="13">
        <v>4</v>
      </c>
      <c r="B35" s="18" t="str">
        <f>Critères!$B32</f>
        <v>-</v>
      </c>
      <c r="C35" s="18" t="str">
        <f>Critères!$C32</f>
        <v>4.16</v>
      </c>
      <c r="D35" s="18" t="str">
        <f>Critères!$A$17</f>
        <v>MULTIMÉDIA</v>
      </c>
      <c r="E35" s="18" t="s">
        <v>165</v>
      </c>
      <c r="F35" s="18" t="str">
        <f>'P01'!$E33</f>
        <v>NT</v>
      </c>
      <c r="G35" s="18" t="str">
        <f>'P02'!$E33</f>
        <v>NT</v>
      </c>
      <c r="H35" s="18" t="str">
        <f>'P03'!$E33</f>
        <v>NT</v>
      </c>
      <c r="I35" s="18" t="str">
        <f>'P04'!$E33</f>
        <v>NT</v>
      </c>
      <c r="J35" s="18" t="str">
        <f>'P05'!$E33</f>
        <v>NT</v>
      </c>
      <c r="K35" s="18" t="str">
        <f>'P06'!$E33</f>
        <v>NT</v>
      </c>
      <c r="L35" s="18" t="str">
        <f>'P07'!$E33</f>
        <v>NT</v>
      </c>
      <c r="M35" s="18" t="str">
        <f>'P08'!$E33</f>
        <v>NT</v>
      </c>
      <c r="N35" s="18" t="str">
        <f>'P09'!$E33</f>
        <v>NT</v>
      </c>
      <c r="O35" s="18" t="str">
        <f>'P10'!$E33</f>
        <v>NT</v>
      </c>
      <c r="P35" s="18" t="str">
        <f>'P11'!$E33</f>
        <v>NT</v>
      </c>
      <c r="Q35" s="18" t="str">
        <f>'P12'!$E33</f>
        <v>NT</v>
      </c>
      <c r="R35" s="18" t="str">
        <f>'P13'!$E33</f>
        <v>NT</v>
      </c>
      <c r="S35" s="18" t="str">
        <f>'P14'!$E33</f>
        <v>NT</v>
      </c>
      <c r="T35" s="18" t="str">
        <f>'P15'!$E33</f>
        <v>NT</v>
      </c>
      <c r="U35" s="20">
        <f t="shared" si="5"/>
        <v>0</v>
      </c>
      <c r="V35" s="20">
        <f t="shared" si="6"/>
        <v>0</v>
      </c>
      <c r="W35" s="20">
        <f t="shared" si="7"/>
        <v>0</v>
      </c>
      <c r="X35" s="20">
        <f t="shared" si="8"/>
        <v>15</v>
      </c>
      <c r="Y35" s="13" t="str">
        <f t="shared" si="9"/>
        <v>NT</v>
      </c>
      <c r="Z35" s="13"/>
      <c r="AA35" s="13">
        <v>4</v>
      </c>
      <c r="AB35" s="18" t="str">
        <f>Critères!$C32</f>
        <v>4.16</v>
      </c>
      <c r="AC35" s="18" t="str">
        <f>Critères!$A$17</f>
        <v>MULTIMÉDIA</v>
      </c>
      <c r="AD35" s="18" t="str">
        <f>'P01'!$F33</f>
        <v>N</v>
      </c>
      <c r="AE35" s="18" t="str">
        <f>'P02'!$F33</f>
        <v>N</v>
      </c>
      <c r="AF35" s="18" t="str">
        <f>'P03'!$F33</f>
        <v>N</v>
      </c>
      <c r="AG35" s="18" t="str">
        <f>'P04'!$F33</f>
        <v>N</v>
      </c>
      <c r="AH35" s="18" t="str">
        <f>'P05'!$F33</f>
        <v>N</v>
      </c>
      <c r="AI35" s="18" t="str">
        <f>'P06'!$F33</f>
        <v>N</v>
      </c>
      <c r="AJ35" s="18" t="str">
        <f>'P07'!$F33</f>
        <v>N</v>
      </c>
      <c r="AK35" s="18" t="str">
        <f>'P08'!$F33</f>
        <v>N</v>
      </c>
      <c r="AL35" s="18" t="str">
        <f>'P09'!$F33</f>
        <v>N</v>
      </c>
      <c r="AM35" s="18" t="str">
        <f>'P10'!$F33</f>
        <v>N</v>
      </c>
      <c r="AN35" s="18" t="str">
        <f>'P11'!$F33</f>
        <v>N</v>
      </c>
      <c r="AO35" s="18" t="str">
        <f>'P12'!$F33</f>
        <v>N</v>
      </c>
      <c r="AP35" s="18" t="str">
        <f>'P13'!$F33</f>
        <v>N</v>
      </c>
      <c r="AQ35" s="18" t="str">
        <f>'P14'!$F33</f>
        <v>N</v>
      </c>
      <c r="AR35" s="18" t="str">
        <f>'P15'!$F33</f>
        <v>N</v>
      </c>
      <c r="AS35" s="20">
        <f t="shared" si="10"/>
        <v>0</v>
      </c>
      <c r="AT35" s="20">
        <f t="shared" si="11"/>
        <v>0</v>
      </c>
    </row>
    <row r="36" spans="1:46" x14ac:dyDescent="0.2">
      <c r="A36" s="13">
        <v>4</v>
      </c>
      <c r="B36" s="18" t="str">
        <f>Critères!$B33</f>
        <v>-</v>
      </c>
      <c r="C36" s="18" t="str">
        <f>Critères!$C33</f>
        <v>4.17</v>
      </c>
      <c r="D36" s="18" t="str">
        <f>Critères!$A$17</f>
        <v>MULTIMÉDIA</v>
      </c>
      <c r="E36" s="18" t="s">
        <v>165</v>
      </c>
      <c r="F36" s="18" t="str">
        <f>'P01'!$E34</f>
        <v>NT</v>
      </c>
      <c r="G36" s="18" t="str">
        <f>'P02'!$E34</f>
        <v>NT</v>
      </c>
      <c r="H36" s="18" t="str">
        <f>'P03'!$E34</f>
        <v>NT</v>
      </c>
      <c r="I36" s="18" t="str">
        <f>'P04'!$E34</f>
        <v>NT</v>
      </c>
      <c r="J36" s="18" t="str">
        <f>'P05'!$E34</f>
        <v>NT</v>
      </c>
      <c r="K36" s="18" t="str">
        <f>'P06'!$E34</f>
        <v>NT</v>
      </c>
      <c r="L36" s="18" t="str">
        <f>'P07'!$E34</f>
        <v>NT</v>
      </c>
      <c r="M36" s="18" t="str">
        <f>'P08'!$E34</f>
        <v>NT</v>
      </c>
      <c r="N36" s="18" t="str">
        <f>'P09'!$E34</f>
        <v>NT</v>
      </c>
      <c r="O36" s="18" t="str">
        <f>'P10'!$E34</f>
        <v>NT</v>
      </c>
      <c r="P36" s="18" t="str">
        <f>'P11'!$E34</f>
        <v>NT</v>
      </c>
      <c r="Q36" s="18" t="str">
        <f>'P12'!$E34</f>
        <v>NT</v>
      </c>
      <c r="R36" s="18" t="str">
        <f>'P13'!$E34</f>
        <v>NT</v>
      </c>
      <c r="S36" s="18" t="str">
        <f>'P14'!$E34</f>
        <v>NT</v>
      </c>
      <c r="T36" s="18" t="str">
        <f>'P15'!$E34</f>
        <v>NT</v>
      </c>
      <c r="U36" s="20">
        <f t="shared" si="5"/>
        <v>0</v>
      </c>
      <c r="V36" s="20">
        <f t="shared" si="6"/>
        <v>0</v>
      </c>
      <c r="W36" s="20">
        <f t="shared" si="7"/>
        <v>0</v>
      </c>
      <c r="X36" s="20">
        <f t="shared" si="8"/>
        <v>15</v>
      </c>
      <c r="Y36" s="13" t="str">
        <f t="shared" si="9"/>
        <v>NT</v>
      </c>
      <c r="Z36" s="13"/>
      <c r="AA36" s="13">
        <v>4</v>
      </c>
      <c r="AB36" s="18" t="str">
        <f>Critères!$C33</f>
        <v>4.17</v>
      </c>
      <c r="AC36" s="18" t="str">
        <f>Critères!$A$17</f>
        <v>MULTIMÉDIA</v>
      </c>
      <c r="AD36" s="18" t="str">
        <f>'P01'!$F34</f>
        <v>N</v>
      </c>
      <c r="AE36" s="18" t="str">
        <f>'P02'!$F34</f>
        <v>N</v>
      </c>
      <c r="AF36" s="18" t="str">
        <f>'P03'!$F34</f>
        <v>N</v>
      </c>
      <c r="AG36" s="18" t="str">
        <f>'P04'!$F34</f>
        <v>N</v>
      </c>
      <c r="AH36" s="18" t="str">
        <f>'P05'!$F34</f>
        <v>N</v>
      </c>
      <c r="AI36" s="18" t="str">
        <f>'P06'!$F34</f>
        <v>N</v>
      </c>
      <c r="AJ36" s="18" t="str">
        <f>'P07'!$F34</f>
        <v>N</v>
      </c>
      <c r="AK36" s="18" t="str">
        <f>'P08'!$F34</f>
        <v>N</v>
      </c>
      <c r="AL36" s="18" t="str">
        <f>'P09'!$F34</f>
        <v>N</v>
      </c>
      <c r="AM36" s="18" t="str">
        <f>'P10'!$F34</f>
        <v>N</v>
      </c>
      <c r="AN36" s="18" t="str">
        <f>'P11'!$F34</f>
        <v>N</v>
      </c>
      <c r="AO36" s="18" t="str">
        <f>'P12'!$F34</f>
        <v>N</v>
      </c>
      <c r="AP36" s="18" t="str">
        <f>'P13'!$F34</f>
        <v>N</v>
      </c>
      <c r="AQ36" s="18" t="str">
        <f>'P14'!$F34</f>
        <v>N</v>
      </c>
      <c r="AR36" s="18" t="str">
        <f>'P15'!$F34</f>
        <v>N</v>
      </c>
      <c r="AS36" s="20">
        <f t="shared" si="10"/>
        <v>0</v>
      </c>
      <c r="AT36" s="20">
        <f t="shared" si="11"/>
        <v>0</v>
      </c>
    </row>
    <row r="37" spans="1:46" x14ac:dyDescent="0.2">
      <c r="A37" s="13">
        <v>4</v>
      </c>
      <c r="B37" s="18" t="str">
        <f>Critères!$B34</f>
        <v>-</v>
      </c>
      <c r="C37" s="18" t="str">
        <f>Critères!$C34</f>
        <v>4.18</v>
      </c>
      <c r="D37" s="18" t="str">
        <f>Critères!$A$17</f>
        <v>MULTIMÉDIA</v>
      </c>
      <c r="E37" s="18" t="s">
        <v>165</v>
      </c>
      <c r="F37" s="18" t="str">
        <f>'P01'!$E35</f>
        <v>NT</v>
      </c>
      <c r="G37" s="18" t="str">
        <f>'P02'!$E35</f>
        <v>NT</v>
      </c>
      <c r="H37" s="18" t="str">
        <f>'P03'!$E35</f>
        <v>NT</v>
      </c>
      <c r="I37" s="18" t="str">
        <f>'P04'!$E35</f>
        <v>NT</v>
      </c>
      <c r="J37" s="18" t="str">
        <f>'P05'!$E35</f>
        <v>NT</v>
      </c>
      <c r="K37" s="18" t="str">
        <f>'P06'!$E35</f>
        <v>NT</v>
      </c>
      <c r="L37" s="18" t="str">
        <f>'P07'!$E35</f>
        <v>NT</v>
      </c>
      <c r="M37" s="18" t="str">
        <f>'P08'!$E35</f>
        <v>NT</v>
      </c>
      <c r="N37" s="18" t="str">
        <f>'P09'!$E35</f>
        <v>NT</v>
      </c>
      <c r="O37" s="18" t="str">
        <f>'P10'!$E35</f>
        <v>NT</v>
      </c>
      <c r="P37" s="18" t="str">
        <f>'P11'!$E35</f>
        <v>NT</v>
      </c>
      <c r="Q37" s="18" t="str">
        <f>'P12'!$E35</f>
        <v>NT</v>
      </c>
      <c r="R37" s="18" t="str">
        <f>'P13'!$E35</f>
        <v>NT</v>
      </c>
      <c r="S37" s="18" t="str">
        <f>'P14'!$E35</f>
        <v>NT</v>
      </c>
      <c r="T37" s="18" t="str">
        <f>'P15'!$E35</f>
        <v>NT</v>
      </c>
      <c r="U37" s="20">
        <f t="shared" si="5"/>
        <v>0</v>
      </c>
      <c r="V37" s="20">
        <f t="shared" si="6"/>
        <v>0</v>
      </c>
      <c r="W37" s="20">
        <f t="shared" si="7"/>
        <v>0</v>
      </c>
      <c r="X37" s="20">
        <f t="shared" si="8"/>
        <v>15</v>
      </c>
      <c r="Y37" s="13" t="str">
        <f t="shared" si="9"/>
        <v>NT</v>
      </c>
      <c r="Z37" s="13"/>
      <c r="AA37" s="13">
        <v>4</v>
      </c>
      <c r="AB37" s="18" t="str">
        <f>Critères!$C34</f>
        <v>4.18</v>
      </c>
      <c r="AC37" s="18" t="str">
        <f>Critères!$A$17</f>
        <v>MULTIMÉDIA</v>
      </c>
      <c r="AD37" s="18" t="str">
        <f>'P01'!$F35</f>
        <v>N</v>
      </c>
      <c r="AE37" s="18" t="str">
        <f>'P02'!$F35</f>
        <v>N</v>
      </c>
      <c r="AF37" s="18" t="str">
        <f>'P03'!$F35</f>
        <v>N</v>
      </c>
      <c r="AG37" s="18" t="str">
        <f>'P04'!$F35</f>
        <v>N</v>
      </c>
      <c r="AH37" s="18" t="str">
        <f>'P05'!$F35</f>
        <v>N</v>
      </c>
      <c r="AI37" s="18" t="str">
        <f>'P06'!$F35</f>
        <v>N</v>
      </c>
      <c r="AJ37" s="18" t="str">
        <f>'P07'!$F35</f>
        <v>N</v>
      </c>
      <c r="AK37" s="18" t="str">
        <f>'P08'!$F35</f>
        <v>N</v>
      </c>
      <c r="AL37" s="18" t="str">
        <f>'P09'!$F35</f>
        <v>N</v>
      </c>
      <c r="AM37" s="18" t="str">
        <f>'P10'!$F35</f>
        <v>N</v>
      </c>
      <c r="AN37" s="18" t="str">
        <f>'P11'!$F35</f>
        <v>N</v>
      </c>
      <c r="AO37" s="18" t="str">
        <f>'P12'!$F35</f>
        <v>N</v>
      </c>
      <c r="AP37" s="18" t="str">
        <f>'P13'!$F35</f>
        <v>N</v>
      </c>
      <c r="AQ37" s="18" t="str">
        <f>'P14'!$F35</f>
        <v>N</v>
      </c>
      <c r="AR37" s="18" t="str">
        <f>'P15'!$F35</f>
        <v>N</v>
      </c>
      <c r="AS37" s="20">
        <f t="shared" si="10"/>
        <v>0</v>
      </c>
      <c r="AT37" s="20">
        <f t="shared" si="11"/>
        <v>0</v>
      </c>
    </row>
    <row r="38" spans="1:46" x14ac:dyDescent="0.2">
      <c r="A38" s="57"/>
      <c r="B38" s="58"/>
      <c r="C38" s="58"/>
      <c r="D38" s="58"/>
      <c r="E38" s="58"/>
      <c r="F38" s="58"/>
      <c r="G38" s="58"/>
      <c r="H38" s="58"/>
      <c r="I38" s="58"/>
      <c r="J38" s="58"/>
      <c r="K38" s="58"/>
      <c r="L38" s="58"/>
      <c r="M38" s="58"/>
      <c r="N38" s="58"/>
      <c r="O38" s="58"/>
      <c r="P38" s="58"/>
      <c r="Q38" s="58"/>
      <c r="R38" s="58"/>
      <c r="S38" s="58"/>
      <c r="T38" s="58"/>
      <c r="U38" s="62">
        <f>SUM(U20:U37)</f>
        <v>0</v>
      </c>
      <c r="V38" s="62">
        <f t="shared" ref="V38:X38" si="18">SUM(V20:V37)</f>
        <v>0</v>
      </c>
      <c r="W38" s="62">
        <f t="shared" si="18"/>
        <v>0</v>
      </c>
      <c r="X38" s="62">
        <f t="shared" si="18"/>
        <v>270</v>
      </c>
      <c r="Y38" s="13"/>
      <c r="Z38" s="13"/>
      <c r="AA38" s="57"/>
      <c r="AB38" s="58"/>
      <c r="AC38" s="58"/>
      <c r="AD38" s="58"/>
      <c r="AE38" s="58"/>
      <c r="AF38" s="58"/>
      <c r="AG38" s="58"/>
      <c r="AH38" s="58"/>
      <c r="AI38" s="58"/>
      <c r="AJ38" s="58"/>
      <c r="AK38" s="58"/>
      <c r="AL38" s="58"/>
      <c r="AM38" s="58"/>
      <c r="AN38" s="58"/>
      <c r="AO38" s="58"/>
      <c r="AP38" s="58"/>
      <c r="AQ38" s="58"/>
      <c r="AR38" s="58"/>
      <c r="AS38" s="62">
        <f>SUM(AS20:AS37)</f>
        <v>0</v>
      </c>
      <c r="AT38" s="62">
        <f t="shared" ref="AT38" si="19">SUM(AT20:AT37)</f>
        <v>0</v>
      </c>
    </row>
    <row r="39" spans="1:46" x14ac:dyDescent="0.2">
      <c r="A39" s="13">
        <v>5</v>
      </c>
      <c r="B39" s="18" t="str">
        <f>Critères!$B35</f>
        <v>RGAA</v>
      </c>
      <c r="C39" s="18" t="str">
        <f>Critères!$C35</f>
        <v>5.1</v>
      </c>
      <c r="D39" s="18" t="str">
        <f>Critères!$A$35</f>
        <v>TABLEAUX</v>
      </c>
      <c r="E39" s="18" t="s">
        <v>164</v>
      </c>
      <c r="F39" s="18" t="str">
        <f>'P01'!$E36</f>
        <v>NT</v>
      </c>
      <c r="G39" s="18" t="str">
        <f>'P02'!$E36</f>
        <v>NT</v>
      </c>
      <c r="H39" s="18" t="str">
        <f>'P03'!$E36</f>
        <v>NT</v>
      </c>
      <c r="I39" s="18" t="str">
        <f>'P04'!$E36</f>
        <v>NT</v>
      </c>
      <c r="J39" s="18" t="str">
        <f>'P05'!$E36</f>
        <v>NT</v>
      </c>
      <c r="K39" s="18" t="str">
        <f>'P06'!$E36</f>
        <v>NT</v>
      </c>
      <c r="L39" s="18" t="str">
        <f>'P07'!$E36</f>
        <v>NT</v>
      </c>
      <c r="M39" s="18" t="str">
        <f>'P08'!$E36</f>
        <v>NT</v>
      </c>
      <c r="N39" s="18" t="str">
        <f>'P09'!$E36</f>
        <v>NT</v>
      </c>
      <c r="O39" s="18" t="str">
        <f>'P10'!$E36</f>
        <v>NT</v>
      </c>
      <c r="P39" s="18" t="str">
        <f>'P11'!$E36</f>
        <v>NT</v>
      </c>
      <c r="Q39" s="18" t="str">
        <f>'P12'!$E36</f>
        <v>NT</v>
      </c>
      <c r="R39" s="18" t="str">
        <f>'P13'!$E36</f>
        <v>NT</v>
      </c>
      <c r="S39" s="18" t="str">
        <f>'P14'!$E36</f>
        <v>NT</v>
      </c>
      <c r="T39" s="18" t="str">
        <f>'P15'!$E36</f>
        <v>NT</v>
      </c>
      <c r="U39" s="20">
        <f t="shared" si="5"/>
        <v>0</v>
      </c>
      <c r="V39" s="20">
        <f t="shared" si="6"/>
        <v>0</v>
      </c>
      <c r="W39" s="20">
        <f t="shared" si="7"/>
        <v>0</v>
      </c>
      <c r="X39" s="20">
        <f t="shared" si="8"/>
        <v>15</v>
      </c>
      <c r="Y39" s="13" t="str">
        <f t="shared" si="9"/>
        <v>NT</v>
      </c>
      <c r="Z39" s="13"/>
      <c r="AA39" s="13">
        <v>5</v>
      </c>
      <c r="AB39" s="18" t="str">
        <f>Critères!$C35</f>
        <v>5.1</v>
      </c>
      <c r="AC39" s="18" t="str">
        <f>Critères!$A$35</f>
        <v>TABLEAUX</v>
      </c>
      <c r="AD39" s="18" t="str">
        <f>'P01'!$F36</f>
        <v>N</v>
      </c>
      <c r="AE39" s="18" t="str">
        <f>'P02'!$F36</f>
        <v>N</v>
      </c>
      <c r="AF39" s="18" t="str">
        <f>'P03'!$F36</f>
        <v>N</v>
      </c>
      <c r="AG39" s="18" t="str">
        <f>'P04'!$F36</f>
        <v>N</v>
      </c>
      <c r="AH39" s="18" t="str">
        <f>'P05'!$F36</f>
        <v>N</v>
      </c>
      <c r="AI39" s="18" t="str">
        <f>'P06'!$F36</f>
        <v>N</v>
      </c>
      <c r="AJ39" s="18" t="str">
        <f>'P07'!$F36</f>
        <v>N</v>
      </c>
      <c r="AK39" s="18" t="str">
        <f>'P08'!$F36</f>
        <v>N</v>
      </c>
      <c r="AL39" s="18" t="str">
        <f>'P09'!$F36</f>
        <v>N</v>
      </c>
      <c r="AM39" s="18" t="str">
        <f>'P10'!$F36</f>
        <v>N</v>
      </c>
      <c r="AN39" s="18" t="str">
        <f>'P11'!$F36</f>
        <v>N</v>
      </c>
      <c r="AO39" s="18" t="str">
        <f>'P12'!$F36</f>
        <v>N</v>
      </c>
      <c r="AP39" s="18" t="str">
        <f>'P13'!$F36</f>
        <v>N</v>
      </c>
      <c r="AQ39" s="18" t="str">
        <f>'P14'!$F36</f>
        <v>N</v>
      </c>
      <c r="AR39" s="18" t="str">
        <f>'P15'!$F36</f>
        <v>N</v>
      </c>
      <c r="AS39" s="20">
        <f t="shared" si="10"/>
        <v>0</v>
      </c>
      <c r="AT39" s="20">
        <f t="shared" si="11"/>
        <v>0</v>
      </c>
    </row>
    <row r="40" spans="1:46" x14ac:dyDescent="0.2">
      <c r="A40" s="13">
        <v>5</v>
      </c>
      <c r="B40" s="18" t="str">
        <f>Critères!$B36</f>
        <v>RGAA</v>
      </c>
      <c r="C40" s="18" t="str">
        <f>Critères!$C36</f>
        <v>5.2</v>
      </c>
      <c r="D40" s="18" t="str">
        <f>Critères!$A$35</f>
        <v>TABLEAUX</v>
      </c>
      <c r="E40" s="18" t="s">
        <v>164</v>
      </c>
      <c r="F40" s="18" t="str">
        <f>'P01'!$E37</f>
        <v>NT</v>
      </c>
      <c r="G40" s="18" t="str">
        <f>'P02'!$E37</f>
        <v>NT</v>
      </c>
      <c r="H40" s="18" t="str">
        <f>'P03'!$E37</f>
        <v>NT</v>
      </c>
      <c r="I40" s="18" t="str">
        <f>'P04'!$E37</f>
        <v>NT</v>
      </c>
      <c r="J40" s="18" t="str">
        <f>'P05'!$E37</f>
        <v>NT</v>
      </c>
      <c r="K40" s="18" t="str">
        <f>'P06'!$E37</f>
        <v>NT</v>
      </c>
      <c r="L40" s="18" t="str">
        <f>'P07'!$E37</f>
        <v>NT</v>
      </c>
      <c r="M40" s="18" t="str">
        <f>'P08'!$E37</f>
        <v>NT</v>
      </c>
      <c r="N40" s="18" t="str">
        <f>'P09'!$E37</f>
        <v>NT</v>
      </c>
      <c r="O40" s="18" t="str">
        <f>'P10'!$E37</f>
        <v>NT</v>
      </c>
      <c r="P40" s="18" t="str">
        <f>'P11'!$E37</f>
        <v>NT</v>
      </c>
      <c r="Q40" s="18" t="str">
        <f>'P12'!$E37</f>
        <v>NT</v>
      </c>
      <c r="R40" s="18" t="str">
        <f>'P13'!$E37</f>
        <v>NT</v>
      </c>
      <c r="S40" s="18" t="str">
        <f>'P14'!$E37</f>
        <v>NT</v>
      </c>
      <c r="T40" s="18" t="str">
        <f>'P15'!$E37</f>
        <v>NT</v>
      </c>
      <c r="U40" s="20">
        <f t="shared" si="5"/>
        <v>0</v>
      </c>
      <c r="V40" s="20">
        <f t="shared" si="6"/>
        <v>0</v>
      </c>
      <c r="W40" s="20">
        <f t="shared" si="7"/>
        <v>0</v>
      </c>
      <c r="X40" s="20">
        <f t="shared" si="8"/>
        <v>15</v>
      </c>
      <c r="Y40" s="13" t="str">
        <f t="shared" si="9"/>
        <v>NT</v>
      </c>
      <c r="Z40" s="13"/>
      <c r="AA40" s="13">
        <v>5</v>
      </c>
      <c r="AB40" s="18" t="str">
        <f>Critères!$C36</f>
        <v>5.2</v>
      </c>
      <c r="AC40" s="18" t="str">
        <f>Critères!$A$35</f>
        <v>TABLEAUX</v>
      </c>
      <c r="AD40" s="18" t="str">
        <f>'P01'!$F37</f>
        <v>N</v>
      </c>
      <c r="AE40" s="18" t="str">
        <f>'P02'!$F37</f>
        <v>N</v>
      </c>
      <c r="AF40" s="18" t="str">
        <f>'P03'!$F37</f>
        <v>N</v>
      </c>
      <c r="AG40" s="18" t="str">
        <f>'P04'!$F37</f>
        <v>N</v>
      </c>
      <c r="AH40" s="18" t="str">
        <f>'P05'!$F37</f>
        <v>N</v>
      </c>
      <c r="AI40" s="18" t="str">
        <f>'P06'!$F37</f>
        <v>N</v>
      </c>
      <c r="AJ40" s="18" t="str">
        <f>'P07'!$F37</f>
        <v>N</v>
      </c>
      <c r="AK40" s="18" t="str">
        <f>'P08'!$F37</f>
        <v>N</v>
      </c>
      <c r="AL40" s="18" t="str">
        <f>'P09'!$F37</f>
        <v>N</v>
      </c>
      <c r="AM40" s="18" t="str">
        <f>'P10'!$F37</f>
        <v>N</v>
      </c>
      <c r="AN40" s="18" t="str">
        <f>'P11'!$F37</f>
        <v>N</v>
      </c>
      <c r="AO40" s="18" t="str">
        <f>'P12'!$F37</f>
        <v>N</v>
      </c>
      <c r="AP40" s="18" t="str">
        <f>'P13'!$F37</f>
        <v>N</v>
      </c>
      <c r="AQ40" s="18" t="str">
        <f>'P14'!$F37</f>
        <v>N</v>
      </c>
      <c r="AR40" s="18" t="str">
        <f>'P15'!$F37</f>
        <v>N</v>
      </c>
      <c r="AS40" s="20">
        <f t="shared" si="10"/>
        <v>0</v>
      </c>
      <c r="AT40" s="20">
        <f t="shared" si="11"/>
        <v>0</v>
      </c>
    </row>
    <row r="41" spans="1:46" x14ac:dyDescent="0.2">
      <c r="A41" s="13">
        <v>5</v>
      </c>
      <c r="B41" s="18" t="str">
        <f>Critères!$B37</f>
        <v>RGAA</v>
      </c>
      <c r="C41" s="18" t="str">
        <f>Critères!$C37</f>
        <v>5.3</v>
      </c>
      <c r="D41" s="18" t="str">
        <f>Critères!$A$35</f>
        <v>TABLEAUX</v>
      </c>
      <c r="E41" s="18" t="s">
        <v>164</v>
      </c>
      <c r="F41" s="18" t="str">
        <f>'P01'!$E38</f>
        <v>NT</v>
      </c>
      <c r="G41" s="18" t="str">
        <f>'P02'!$E38</f>
        <v>NT</v>
      </c>
      <c r="H41" s="18" t="str">
        <f>'P03'!$E38</f>
        <v>NT</v>
      </c>
      <c r="I41" s="18" t="str">
        <f>'P04'!$E38</f>
        <v>NT</v>
      </c>
      <c r="J41" s="18" t="str">
        <f>'P05'!$E38</f>
        <v>NT</v>
      </c>
      <c r="K41" s="18" t="str">
        <f>'P06'!$E38</f>
        <v>NT</v>
      </c>
      <c r="L41" s="18" t="str">
        <f>'P07'!$E38</f>
        <v>NT</v>
      </c>
      <c r="M41" s="18" t="str">
        <f>'P08'!$E38</f>
        <v>NT</v>
      </c>
      <c r="N41" s="18" t="str">
        <f>'P09'!$E38</f>
        <v>NT</v>
      </c>
      <c r="O41" s="18" t="str">
        <f>'P10'!$E38</f>
        <v>NT</v>
      </c>
      <c r="P41" s="18" t="str">
        <f>'P11'!$E38</f>
        <v>NT</v>
      </c>
      <c r="Q41" s="18" t="str">
        <f>'P12'!$E38</f>
        <v>NT</v>
      </c>
      <c r="R41" s="18" t="str">
        <f>'P13'!$E38</f>
        <v>NT</v>
      </c>
      <c r="S41" s="18" t="str">
        <f>'P14'!$E38</f>
        <v>NT</v>
      </c>
      <c r="T41" s="18" t="str">
        <f>'P15'!$E38</f>
        <v>NT</v>
      </c>
      <c r="U41" s="20">
        <f t="shared" si="5"/>
        <v>0</v>
      </c>
      <c r="V41" s="20">
        <f t="shared" si="6"/>
        <v>0</v>
      </c>
      <c r="W41" s="20">
        <f t="shared" si="7"/>
        <v>0</v>
      </c>
      <c r="X41" s="20">
        <f t="shared" si="8"/>
        <v>15</v>
      </c>
      <c r="Y41" s="13" t="str">
        <f t="shared" si="9"/>
        <v>NT</v>
      </c>
      <c r="Z41" s="13"/>
      <c r="AA41" s="13">
        <v>5</v>
      </c>
      <c r="AB41" s="18" t="str">
        <f>Critères!$C37</f>
        <v>5.3</v>
      </c>
      <c r="AC41" s="18" t="str">
        <f>Critères!$A$35</f>
        <v>TABLEAUX</v>
      </c>
      <c r="AD41" s="18" t="str">
        <f>'P01'!$F38</f>
        <v>N</v>
      </c>
      <c r="AE41" s="18" t="str">
        <f>'P02'!$F38</f>
        <v>N</v>
      </c>
      <c r="AF41" s="18" t="str">
        <f>'P03'!$F38</f>
        <v>N</v>
      </c>
      <c r="AG41" s="18" t="str">
        <f>'P04'!$F38</f>
        <v>N</v>
      </c>
      <c r="AH41" s="18" t="str">
        <f>'P05'!$F38</f>
        <v>N</v>
      </c>
      <c r="AI41" s="18" t="str">
        <f>'P06'!$F38</f>
        <v>N</v>
      </c>
      <c r="AJ41" s="18" t="str">
        <f>'P07'!$F38</f>
        <v>N</v>
      </c>
      <c r="AK41" s="18" t="str">
        <f>'P08'!$F38</f>
        <v>N</v>
      </c>
      <c r="AL41" s="18" t="str">
        <f>'P09'!$F38</f>
        <v>N</v>
      </c>
      <c r="AM41" s="18" t="str">
        <f>'P10'!$F38</f>
        <v>N</v>
      </c>
      <c r="AN41" s="18" t="str">
        <f>'P11'!$F38</f>
        <v>N</v>
      </c>
      <c r="AO41" s="18" t="str">
        <f>'P12'!$F38</f>
        <v>N</v>
      </c>
      <c r="AP41" s="18" t="str">
        <f>'P13'!$F38</f>
        <v>N</v>
      </c>
      <c r="AQ41" s="18" t="str">
        <f>'P14'!$F38</f>
        <v>N</v>
      </c>
      <c r="AR41" s="18" t="str">
        <f>'P15'!$F38</f>
        <v>N</v>
      </c>
      <c r="AS41" s="20">
        <f t="shared" si="10"/>
        <v>0</v>
      </c>
      <c r="AT41" s="20">
        <f t="shared" si="11"/>
        <v>0</v>
      </c>
    </row>
    <row r="42" spans="1:46" x14ac:dyDescent="0.2">
      <c r="A42" s="13">
        <v>5</v>
      </c>
      <c r="B42" s="18" t="str">
        <f>Critères!$B38</f>
        <v>RGAA</v>
      </c>
      <c r="C42" s="18" t="str">
        <f>Critères!$C38</f>
        <v>5.4</v>
      </c>
      <c r="D42" s="18" t="str">
        <f>Critères!$A$35</f>
        <v>TABLEAUX</v>
      </c>
      <c r="E42" s="18" t="s">
        <v>164</v>
      </c>
      <c r="F42" s="18" t="str">
        <f>'P01'!$E39</f>
        <v>NT</v>
      </c>
      <c r="G42" s="18" t="str">
        <f>'P02'!$E39</f>
        <v>NT</v>
      </c>
      <c r="H42" s="18" t="str">
        <f>'P03'!$E39</f>
        <v>NT</v>
      </c>
      <c r="I42" s="18" t="str">
        <f>'P04'!$E39</f>
        <v>NT</v>
      </c>
      <c r="J42" s="18" t="str">
        <f>'P05'!$E39</f>
        <v>NT</v>
      </c>
      <c r="K42" s="18" t="str">
        <f>'P06'!$E39</f>
        <v>NT</v>
      </c>
      <c r="L42" s="18" t="str">
        <f>'P07'!$E39</f>
        <v>NT</v>
      </c>
      <c r="M42" s="18" t="str">
        <f>'P08'!$E39</f>
        <v>NT</v>
      </c>
      <c r="N42" s="18" t="str">
        <f>'P09'!$E39</f>
        <v>NT</v>
      </c>
      <c r="O42" s="18" t="str">
        <f>'P10'!$E39</f>
        <v>NT</v>
      </c>
      <c r="P42" s="18" t="str">
        <f>'P11'!$E39</f>
        <v>NT</v>
      </c>
      <c r="Q42" s="18" t="str">
        <f>'P12'!$E39</f>
        <v>NT</v>
      </c>
      <c r="R42" s="18" t="str">
        <f>'P13'!$E39</f>
        <v>NT</v>
      </c>
      <c r="S42" s="18" t="str">
        <f>'P14'!$E39</f>
        <v>NT</v>
      </c>
      <c r="T42" s="18" t="str">
        <f>'P15'!$E39</f>
        <v>NT</v>
      </c>
      <c r="U42" s="20">
        <f t="shared" si="5"/>
        <v>0</v>
      </c>
      <c r="V42" s="20">
        <f t="shared" si="6"/>
        <v>0</v>
      </c>
      <c r="W42" s="20">
        <f t="shared" si="7"/>
        <v>0</v>
      </c>
      <c r="X42" s="20">
        <f t="shared" si="8"/>
        <v>15</v>
      </c>
      <c r="Y42" s="13" t="str">
        <f t="shared" si="9"/>
        <v>NT</v>
      </c>
      <c r="Z42" s="13"/>
      <c r="AA42" s="13">
        <v>5</v>
      </c>
      <c r="AB42" s="18" t="str">
        <f>Critères!$C38</f>
        <v>5.4</v>
      </c>
      <c r="AC42" s="18" t="str">
        <f>Critères!$A$35</f>
        <v>TABLEAUX</v>
      </c>
      <c r="AD42" s="18" t="str">
        <f>'P01'!$F39</f>
        <v>N</v>
      </c>
      <c r="AE42" s="18" t="str">
        <f>'P02'!$F39</f>
        <v>N</v>
      </c>
      <c r="AF42" s="18" t="str">
        <f>'P03'!$F39</f>
        <v>N</v>
      </c>
      <c r="AG42" s="18" t="str">
        <f>'P04'!$F39</f>
        <v>N</v>
      </c>
      <c r="AH42" s="18" t="str">
        <f>'P05'!$F39</f>
        <v>N</v>
      </c>
      <c r="AI42" s="18" t="str">
        <f>'P06'!$F39</f>
        <v>N</v>
      </c>
      <c r="AJ42" s="18" t="str">
        <f>'P07'!$F39</f>
        <v>N</v>
      </c>
      <c r="AK42" s="18" t="str">
        <f>'P08'!$F39</f>
        <v>N</v>
      </c>
      <c r="AL42" s="18" t="str">
        <f>'P09'!$F39</f>
        <v>N</v>
      </c>
      <c r="AM42" s="18" t="str">
        <f>'P10'!$F39</f>
        <v>N</v>
      </c>
      <c r="AN42" s="18" t="str">
        <f>'P11'!$F39</f>
        <v>N</v>
      </c>
      <c r="AO42" s="18" t="str">
        <f>'P12'!$F39</f>
        <v>N</v>
      </c>
      <c r="AP42" s="18" t="str">
        <f>'P13'!$F39</f>
        <v>N</v>
      </c>
      <c r="AQ42" s="18" t="str">
        <f>'P14'!$F39</f>
        <v>N</v>
      </c>
      <c r="AR42" s="18" t="str">
        <f>'P15'!$F39</f>
        <v>N</v>
      </c>
      <c r="AS42" s="20">
        <f t="shared" si="10"/>
        <v>0</v>
      </c>
      <c r="AT42" s="20">
        <f t="shared" si="11"/>
        <v>0</v>
      </c>
    </row>
    <row r="43" spans="1:46" x14ac:dyDescent="0.2">
      <c r="A43" s="13">
        <v>5</v>
      </c>
      <c r="B43" s="18" t="str">
        <f>Critères!$B39</f>
        <v>RGAA</v>
      </c>
      <c r="C43" s="18" t="str">
        <f>Critères!$C39</f>
        <v>5.5</v>
      </c>
      <c r="D43" s="18" t="str">
        <f>Critères!$A$35</f>
        <v>TABLEAUX</v>
      </c>
      <c r="E43" s="18" t="s">
        <v>164</v>
      </c>
      <c r="F43" s="18" t="str">
        <f>'P01'!$E40</f>
        <v>NT</v>
      </c>
      <c r="G43" s="18" t="str">
        <f>'P02'!$E40</f>
        <v>NT</v>
      </c>
      <c r="H43" s="18" t="str">
        <f>'P03'!$E40</f>
        <v>NT</v>
      </c>
      <c r="I43" s="18" t="str">
        <f>'P04'!$E40</f>
        <v>NT</v>
      </c>
      <c r="J43" s="18" t="str">
        <f>'P05'!$E40</f>
        <v>NT</v>
      </c>
      <c r="K43" s="18" t="str">
        <f>'P06'!$E40</f>
        <v>NT</v>
      </c>
      <c r="L43" s="18" t="str">
        <f>'P07'!$E40</f>
        <v>NT</v>
      </c>
      <c r="M43" s="18" t="str">
        <f>'P08'!$E40</f>
        <v>NT</v>
      </c>
      <c r="N43" s="18" t="str">
        <f>'P09'!$E40</f>
        <v>NT</v>
      </c>
      <c r="O43" s="18" t="str">
        <f>'P10'!$E40</f>
        <v>NT</v>
      </c>
      <c r="P43" s="18" t="str">
        <f>'P11'!$E40</f>
        <v>NT</v>
      </c>
      <c r="Q43" s="18" t="str">
        <f>'P12'!$E40</f>
        <v>NT</v>
      </c>
      <c r="R43" s="18" t="str">
        <f>'P13'!$E40</f>
        <v>NT</v>
      </c>
      <c r="S43" s="18" t="str">
        <f>'P14'!$E40</f>
        <v>NT</v>
      </c>
      <c r="T43" s="18" t="str">
        <f>'P15'!$E40</f>
        <v>NT</v>
      </c>
      <c r="U43" s="20">
        <f t="shared" si="5"/>
        <v>0</v>
      </c>
      <c r="V43" s="20">
        <f t="shared" si="6"/>
        <v>0</v>
      </c>
      <c r="W43" s="20">
        <f t="shared" si="7"/>
        <v>0</v>
      </c>
      <c r="X43" s="20">
        <f t="shared" si="8"/>
        <v>15</v>
      </c>
      <c r="Y43" s="13" t="str">
        <f t="shared" si="9"/>
        <v>NT</v>
      </c>
      <c r="Z43" s="13"/>
      <c r="AA43" s="13">
        <v>5</v>
      </c>
      <c r="AB43" s="18" t="str">
        <f>Critères!$C39</f>
        <v>5.5</v>
      </c>
      <c r="AC43" s="18" t="str">
        <f>Critères!$A$35</f>
        <v>TABLEAUX</v>
      </c>
      <c r="AD43" s="18" t="str">
        <f>'P01'!$F40</f>
        <v>N</v>
      </c>
      <c r="AE43" s="18" t="str">
        <f>'P02'!$F40</f>
        <v>N</v>
      </c>
      <c r="AF43" s="18" t="str">
        <f>'P03'!$F40</f>
        <v>N</v>
      </c>
      <c r="AG43" s="18" t="str">
        <f>'P04'!$F40</f>
        <v>N</v>
      </c>
      <c r="AH43" s="18" t="str">
        <f>'P05'!$F40</f>
        <v>N</v>
      </c>
      <c r="AI43" s="18" t="str">
        <f>'P06'!$F40</f>
        <v>N</v>
      </c>
      <c r="AJ43" s="18" t="str">
        <f>'P07'!$F40</f>
        <v>N</v>
      </c>
      <c r="AK43" s="18" t="str">
        <f>'P08'!$F40</f>
        <v>N</v>
      </c>
      <c r="AL43" s="18" t="str">
        <f>'P09'!$F40</f>
        <v>N</v>
      </c>
      <c r="AM43" s="18" t="str">
        <f>'P10'!$F40</f>
        <v>N</v>
      </c>
      <c r="AN43" s="18" t="str">
        <f>'P11'!$F40</f>
        <v>N</v>
      </c>
      <c r="AO43" s="18" t="str">
        <f>'P12'!$F40</f>
        <v>N</v>
      </c>
      <c r="AP43" s="18" t="str">
        <f>'P13'!$F40</f>
        <v>N</v>
      </c>
      <c r="AQ43" s="18" t="str">
        <f>'P14'!$F40</f>
        <v>N</v>
      </c>
      <c r="AR43" s="18" t="str">
        <f>'P15'!$F40</f>
        <v>N</v>
      </c>
      <c r="AS43" s="20">
        <f t="shared" si="10"/>
        <v>0</v>
      </c>
      <c r="AT43" s="20">
        <f t="shared" si="11"/>
        <v>0</v>
      </c>
    </row>
    <row r="44" spans="1:46" x14ac:dyDescent="0.2">
      <c r="A44" s="13">
        <v>5</v>
      </c>
      <c r="B44" s="18" t="str">
        <f>Critères!$B40</f>
        <v>RGAA</v>
      </c>
      <c r="C44" s="18" t="str">
        <f>Critères!$C40</f>
        <v>5.6</v>
      </c>
      <c r="D44" s="18" t="str">
        <f>Critères!$A$35</f>
        <v>TABLEAUX</v>
      </c>
      <c r="E44" s="18" t="s">
        <v>164</v>
      </c>
      <c r="F44" s="18" t="str">
        <f>'P01'!$E41</f>
        <v>NT</v>
      </c>
      <c r="G44" s="18" t="str">
        <f>'P02'!$E41</f>
        <v>NT</v>
      </c>
      <c r="H44" s="18" t="str">
        <f>'P03'!$E41</f>
        <v>NT</v>
      </c>
      <c r="I44" s="18" t="str">
        <f>'P04'!$E41</f>
        <v>NT</v>
      </c>
      <c r="J44" s="18" t="str">
        <f>'P05'!$E41</f>
        <v>NT</v>
      </c>
      <c r="K44" s="18" t="str">
        <f>'P06'!$E41</f>
        <v>NT</v>
      </c>
      <c r="L44" s="18" t="str">
        <f>'P07'!$E41</f>
        <v>NT</v>
      </c>
      <c r="M44" s="18" t="str">
        <f>'P08'!$E41</f>
        <v>NT</v>
      </c>
      <c r="N44" s="18" t="str">
        <f>'P09'!$E41</f>
        <v>NT</v>
      </c>
      <c r="O44" s="18" t="str">
        <f>'P10'!$E41</f>
        <v>NT</v>
      </c>
      <c r="P44" s="18" t="str">
        <f>'P11'!$E41</f>
        <v>NT</v>
      </c>
      <c r="Q44" s="18" t="str">
        <f>'P12'!$E41</f>
        <v>NT</v>
      </c>
      <c r="R44" s="18" t="str">
        <f>'P13'!$E41</f>
        <v>NT</v>
      </c>
      <c r="S44" s="18" t="str">
        <f>'P14'!$E41</f>
        <v>NT</v>
      </c>
      <c r="T44" s="18" t="str">
        <f>'P15'!$E41</f>
        <v>NT</v>
      </c>
      <c r="U44" s="20">
        <f t="shared" si="5"/>
        <v>0</v>
      </c>
      <c r="V44" s="20">
        <f t="shared" si="6"/>
        <v>0</v>
      </c>
      <c r="W44" s="20">
        <f t="shared" si="7"/>
        <v>0</v>
      </c>
      <c r="X44" s="20">
        <f t="shared" si="8"/>
        <v>15</v>
      </c>
      <c r="Y44" s="13" t="str">
        <f t="shared" si="9"/>
        <v>NT</v>
      </c>
      <c r="Z44" s="13"/>
      <c r="AA44" s="13">
        <v>5</v>
      </c>
      <c r="AB44" s="18" t="str">
        <f>Critères!$C40</f>
        <v>5.6</v>
      </c>
      <c r="AC44" s="18" t="str">
        <f>Critères!$A$35</f>
        <v>TABLEAUX</v>
      </c>
      <c r="AD44" s="18" t="str">
        <f>'P01'!$F41</f>
        <v>N</v>
      </c>
      <c r="AE44" s="18" t="str">
        <f>'P02'!$F41</f>
        <v>N</v>
      </c>
      <c r="AF44" s="18" t="str">
        <f>'P03'!$F41</f>
        <v>N</v>
      </c>
      <c r="AG44" s="18" t="str">
        <f>'P04'!$F41</f>
        <v>N</v>
      </c>
      <c r="AH44" s="18" t="str">
        <f>'P05'!$F41</f>
        <v>N</v>
      </c>
      <c r="AI44" s="18" t="str">
        <f>'P06'!$F41</f>
        <v>N</v>
      </c>
      <c r="AJ44" s="18" t="str">
        <f>'P07'!$F41</f>
        <v>N</v>
      </c>
      <c r="AK44" s="18" t="str">
        <f>'P08'!$F41</f>
        <v>N</v>
      </c>
      <c r="AL44" s="18" t="str">
        <f>'P09'!$F41</f>
        <v>N</v>
      </c>
      <c r="AM44" s="18" t="str">
        <f>'P10'!$F41</f>
        <v>N</v>
      </c>
      <c r="AN44" s="18" t="str">
        <f>'P11'!$F41</f>
        <v>N</v>
      </c>
      <c r="AO44" s="18" t="str">
        <f>'P12'!$F41</f>
        <v>N</v>
      </c>
      <c r="AP44" s="18" t="str">
        <f>'P13'!$F41</f>
        <v>N</v>
      </c>
      <c r="AQ44" s="18" t="str">
        <f>'P14'!$F41</f>
        <v>N</v>
      </c>
      <c r="AR44" s="18" t="str">
        <f>'P15'!$F41</f>
        <v>N</v>
      </c>
      <c r="AS44" s="20">
        <f t="shared" si="10"/>
        <v>0</v>
      </c>
      <c r="AT44" s="20">
        <f t="shared" si="11"/>
        <v>0</v>
      </c>
    </row>
    <row r="45" spans="1:46" x14ac:dyDescent="0.2">
      <c r="A45" s="13">
        <v>5</v>
      </c>
      <c r="B45" s="18" t="str">
        <f>Critères!$B41</f>
        <v>RGAA</v>
      </c>
      <c r="C45" s="18" t="str">
        <f>Critères!$C41</f>
        <v>5.7</v>
      </c>
      <c r="D45" s="18" t="str">
        <f>Critères!$A$35</f>
        <v>TABLEAUX</v>
      </c>
      <c r="E45" s="18" t="s">
        <v>164</v>
      </c>
      <c r="F45" s="18" t="str">
        <f>'P01'!$E42</f>
        <v>NT</v>
      </c>
      <c r="G45" s="18" t="str">
        <f>'P02'!$E42</f>
        <v>NT</v>
      </c>
      <c r="H45" s="18" t="str">
        <f>'P03'!$E42</f>
        <v>NT</v>
      </c>
      <c r="I45" s="18" t="str">
        <f>'P04'!$E42</f>
        <v>NT</v>
      </c>
      <c r="J45" s="18" t="str">
        <f>'P05'!$E42</f>
        <v>NT</v>
      </c>
      <c r="K45" s="18" t="str">
        <f>'P06'!$E42</f>
        <v>NT</v>
      </c>
      <c r="L45" s="18" t="str">
        <f>'P07'!$E42</f>
        <v>NT</v>
      </c>
      <c r="M45" s="18" t="str">
        <f>'P08'!$E42</f>
        <v>NT</v>
      </c>
      <c r="N45" s="18" t="str">
        <f>'P09'!$E42</f>
        <v>NT</v>
      </c>
      <c r="O45" s="18" t="str">
        <f>'P10'!$E42</f>
        <v>NT</v>
      </c>
      <c r="P45" s="18" t="str">
        <f>'P11'!$E42</f>
        <v>NT</v>
      </c>
      <c r="Q45" s="18" t="str">
        <f>'P12'!$E42</f>
        <v>NT</v>
      </c>
      <c r="R45" s="18" t="str">
        <f>'P13'!$E42</f>
        <v>NT</v>
      </c>
      <c r="S45" s="18" t="str">
        <f>'P14'!$E42</f>
        <v>NT</v>
      </c>
      <c r="T45" s="18" t="str">
        <f>'P15'!$E42</f>
        <v>NT</v>
      </c>
      <c r="U45" s="20">
        <f t="shared" si="5"/>
        <v>0</v>
      </c>
      <c r="V45" s="20">
        <f t="shared" si="6"/>
        <v>0</v>
      </c>
      <c r="W45" s="20">
        <f t="shared" si="7"/>
        <v>0</v>
      </c>
      <c r="X45" s="20">
        <f t="shared" si="8"/>
        <v>15</v>
      </c>
      <c r="Y45" s="13" t="str">
        <f t="shared" si="9"/>
        <v>NT</v>
      </c>
      <c r="Z45" s="13"/>
      <c r="AA45" s="13">
        <v>5</v>
      </c>
      <c r="AB45" s="18" t="str">
        <f>Critères!$C41</f>
        <v>5.7</v>
      </c>
      <c r="AC45" s="18" t="str">
        <f>Critères!$A$35</f>
        <v>TABLEAUX</v>
      </c>
      <c r="AD45" s="18" t="str">
        <f>'P01'!$F42</f>
        <v>N</v>
      </c>
      <c r="AE45" s="18" t="str">
        <f>'P02'!$F42</f>
        <v>N</v>
      </c>
      <c r="AF45" s="18" t="str">
        <f>'P03'!$F42</f>
        <v>N</v>
      </c>
      <c r="AG45" s="18" t="str">
        <f>'P04'!$F42</f>
        <v>N</v>
      </c>
      <c r="AH45" s="18" t="str">
        <f>'P05'!$F42</f>
        <v>N</v>
      </c>
      <c r="AI45" s="18" t="str">
        <f>'P06'!$F42</f>
        <v>N</v>
      </c>
      <c r="AJ45" s="18" t="str">
        <f>'P07'!$F42</f>
        <v>N</v>
      </c>
      <c r="AK45" s="18" t="str">
        <f>'P08'!$F42</f>
        <v>N</v>
      </c>
      <c r="AL45" s="18" t="str">
        <f>'P09'!$F42</f>
        <v>N</v>
      </c>
      <c r="AM45" s="18" t="str">
        <f>'P10'!$F42</f>
        <v>N</v>
      </c>
      <c r="AN45" s="18" t="str">
        <f>'P11'!$F42</f>
        <v>N</v>
      </c>
      <c r="AO45" s="18" t="str">
        <f>'P12'!$F42</f>
        <v>N</v>
      </c>
      <c r="AP45" s="18" t="str">
        <f>'P13'!$F42</f>
        <v>N</v>
      </c>
      <c r="AQ45" s="18" t="str">
        <f>'P14'!$F42</f>
        <v>N</v>
      </c>
      <c r="AR45" s="18" t="str">
        <f>'P15'!$F42</f>
        <v>N</v>
      </c>
      <c r="AS45" s="20">
        <f t="shared" si="10"/>
        <v>0</v>
      </c>
      <c r="AT45" s="20">
        <f t="shared" si="11"/>
        <v>0</v>
      </c>
    </row>
    <row r="46" spans="1:46" x14ac:dyDescent="0.2">
      <c r="A46" s="13">
        <v>5</v>
      </c>
      <c r="B46" s="18" t="str">
        <f>Critères!$B42</f>
        <v>RGAA</v>
      </c>
      <c r="C46" s="18" t="str">
        <f>Critères!$C42</f>
        <v>5.8</v>
      </c>
      <c r="D46" s="18" t="str">
        <f>Critères!$A$35</f>
        <v>TABLEAUX</v>
      </c>
      <c r="E46" s="18" t="s">
        <v>164</v>
      </c>
      <c r="F46" s="18" t="str">
        <f>'P01'!$E43</f>
        <v>NT</v>
      </c>
      <c r="G46" s="18" t="str">
        <f>'P02'!$E43</f>
        <v>NT</v>
      </c>
      <c r="H46" s="18" t="str">
        <f>'P03'!$E43</f>
        <v>NT</v>
      </c>
      <c r="I46" s="18" t="str">
        <f>'P04'!$E43</f>
        <v>NT</v>
      </c>
      <c r="J46" s="18" t="str">
        <f>'P05'!$E43</f>
        <v>NT</v>
      </c>
      <c r="K46" s="18" t="str">
        <f>'P06'!$E43</f>
        <v>NT</v>
      </c>
      <c r="L46" s="18" t="str">
        <f>'P07'!$E43</f>
        <v>NT</v>
      </c>
      <c r="M46" s="18" t="str">
        <f>'P08'!$E43</f>
        <v>NT</v>
      </c>
      <c r="N46" s="18" t="str">
        <f>'P09'!$E43</f>
        <v>NT</v>
      </c>
      <c r="O46" s="18" t="str">
        <f>'P10'!$E43</f>
        <v>NT</v>
      </c>
      <c r="P46" s="18" t="str">
        <f>'P11'!$E43</f>
        <v>NT</v>
      </c>
      <c r="Q46" s="18" t="str">
        <f>'P12'!$E43</f>
        <v>NT</v>
      </c>
      <c r="R46" s="18" t="str">
        <f>'P13'!$E43</f>
        <v>NT</v>
      </c>
      <c r="S46" s="18" t="str">
        <f>'P14'!$E43</f>
        <v>NT</v>
      </c>
      <c r="T46" s="18" t="str">
        <f>'P15'!$E43</f>
        <v>NT</v>
      </c>
      <c r="U46" s="20">
        <f t="shared" si="5"/>
        <v>0</v>
      </c>
      <c r="V46" s="20">
        <f t="shared" si="6"/>
        <v>0</v>
      </c>
      <c r="W46" s="20">
        <f t="shared" si="7"/>
        <v>0</v>
      </c>
      <c r="X46" s="20">
        <f t="shared" si="8"/>
        <v>15</v>
      </c>
      <c r="Y46" s="13" t="str">
        <f t="shared" si="9"/>
        <v>NT</v>
      </c>
      <c r="Z46" s="13"/>
      <c r="AA46" s="13">
        <v>5</v>
      </c>
      <c r="AB46" s="18" t="str">
        <f>Critères!$C42</f>
        <v>5.8</v>
      </c>
      <c r="AC46" s="18" t="str">
        <f>Critères!$A$35</f>
        <v>TABLEAUX</v>
      </c>
      <c r="AD46" s="18" t="str">
        <f>'P01'!$F43</f>
        <v>N</v>
      </c>
      <c r="AE46" s="18" t="str">
        <f>'P02'!$F43</f>
        <v>N</v>
      </c>
      <c r="AF46" s="18" t="str">
        <f>'P03'!$F43</f>
        <v>N</v>
      </c>
      <c r="AG46" s="18" t="str">
        <f>'P04'!$F43</f>
        <v>N</v>
      </c>
      <c r="AH46" s="18" t="str">
        <f>'P05'!$F43</f>
        <v>N</v>
      </c>
      <c r="AI46" s="18" t="str">
        <f>'P06'!$F43</f>
        <v>N</v>
      </c>
      <c r="AJ46" s="18" t="str">
        <f>'P07'!$F43</f>
        <v>N</v>
      </c>
      <c r="AK46" s="18" t="str">
        <f>'P08'!$F43</f>
        <v>N</v>
      </c>
      <c r="AL46" s="18" t="str">
        <f>'P09'!$F43</f>
        <v>N</v>
      </c>
      <c r="AM46" s="18" t="str">
        <f>'P10'!$F43</f>
        <v>N</v>
      </c>
      <c r="AN46" s="18" t="str">
        <f>'P11'!$F43</f>
        <v>N</v>
      </c>
      <c r="AO46" s="18" t="str">
        <f>'P12'!$F43</f>
        <v>N</v>
      </c>
      <c r="AP46" s="18" t="str">
        <f>'P13'!$F43</f>
        <v>N</v>
      </c>
      <c r="AQ46" s="18" t="str">
        <f>'P14'!$F43</f>
        <v>N</v>
      </c>
      <c r="AR46" s="18" t="str">
        <f>'P15'!$F43</f>
        <v>N</v>
      </c>
      <c r="AS46" s="20">
        <f t="shared" si="10"/>
        <v>0</v>
      </c>
      <c r="AT46" s="20">
        <f t="shared" si="11"/>
        <v>0</v>
      </c>
    </row>
    <row r="47" spans="1:46" x14ac:dyDescent="0.2">
      <c r="A47" s="57"/>
      <c r="B47" s="58"/>
      <c r="C47" s="58"/>
      <c r="D47" s="58"/>
      <c r="E47" s="58"/>
      <c r="F47" s="58"/>
      <c r="G47" s="58"/>
      <c r="H47" s="58"/>
      <c r="I47" s="58"/>
      <c r="J47" s="58"/>
      <c r="K47" s="58"/>
      <c r="L47" s="58"/>
      <c r="M47" s="58"/>
      <c r="N47" s="58"/>
      <c r="O47" s="58"/>
      <c r="P47" s="58"/>
      <c r="Q47" s="58"/>
      <c r="R47" s="58"/>
      <c r="S47" s="58"/>
      <c r="T47" s="58"/>
      <c r="U47" s="62">
        <f>SUM(U39:U46)</f>
        <v>0</v>
      </c>
      <c r="V47" s="62">
        <f t="shared" ref="V47:X47" si="20">SUM(V39:V46)</f>
        <v>0</v>
      </c>
      <c r="W47" s="62">
        <f t="shared" si="20"/>
        <v>0</v>
      </c>
      <c r="X47" s="62">
        <f t="shared" si="20"/>
        <v>120</v>
      </c>
      <c r="Y47" s="13"/>
      <c r="Z47" s="13"/>
      <c r="AA47" s="57"/>
      <c r="AB47" s="58"/>
      <c r="AC47" s="58"/>
      <c r="AD47" s="58"/>
      <c r="AE47" s="58"/>
      <c r="AF47" s="58"/>
      <c r="AG47" s="58"/>
      <c r="AH47" s="58"/>
      <c r="AI47" s="58"/>
      <c r="AJ47" s="58"/>
      <c r="AK47" s="58"/>
      <c r="AL47" s="58"/>
      <c r="AM47" s="58"/>
      <c r="AN47" s="58"/>
      <c r="AO47" s="58"/>
      <c r="AP47" s="58"/>
      <c r="AQ47" s="58"/>
      <c r="AR47" s="58"/>
      <c r="AS47" s="62">
        <f>SUM(AS39:AS46)</f>
        <v>0</v>
      </c>
      <c r="AT47" s="62">
        <f t="shared" ref="AT47" si="21">SUM(AT39:AT46)</f>
        <v>0</v>
      </c>
    </row>
    <row r="48" spans="1:46" x14ac:dyDescent="0.2">
      <c r="A48" s="13">
        <v>6</v>
      </c>
      <c r="B48" s="18" t="str">
        <f>Critères!$B43</f>
        <v>RGAA</v>
      </c>
      <c r="C48" s="18" t="str">
        <f>Critères!$C43</f>
        <v>6.1</v>
      </c>
      <c r="D48" s="18" t="str">
        <f>Critères!$A$43</f>
        <v>LIENS</v>
      </c>
      <c r="E48" s="18" t="s">
        <v>164</v>
      </c>
      <c r="F48" s="18" t="str">
        <f>'P01'!$E44</f>
        <v>NT</v>
      </c>
      <c r="G48" s="18" t="str">
        <f>'P02'!$E44</f>
        <v>NT</v>
      </c>
      <c r="H48" s="18" t="str">
        <f>'P03'!$E44</f>
        <v>NT</v>
      </c>
      <c r="I48" s="18" t="str">
        <f>'P04'!$E44</f>
        <v>NT</v>
      </c>
      <c r="J48" s="18" t="str">
        <f>'P05'!$E44</f>
        <v>NT</v>
      </c>
      <c r="K48" s="18" t="str">
        <f>'P06'!$E44</f>
        <v>NT</v>
      </c>
      <c r="L48" s="18" t="str">
        <f>'P07'!$E44</f>
        <v>NT</v>
      </c>
      <c r="M48" s="18" t="str">
        <f>'P08'!$E44</f>
        <v>NT</v>
      </c>
      <c r="N48" s="18" t="str">
        <f>'P09'!$E44</f>
        <v>NT</v>
      </c>
      <c r="O48" s="18" t="str">
        <f>'P10'!$E44</f>
        <v>NT</v>
      </c>
      <c r="P48" s="18" t="str">
        <f>'P11'!$E44</f>
        <v>NT</v>
      </c>
      <c r="Q48" s="18" t="str">
        <f>'P12'!$E44</f>
        <v>NT</v>
      </c>
      <c r="R48" s="18" t="str">
        <f>'P13'!$E44</f>
        <v>NT</v>
      </c>
      <c r="S48" s="18" t="str">
        <f>'P14'!$E44</f>
        <v>NT</v>
      </c>
      <c r="T48" s="18" t="str">
        <f>'P15'!$E44</f>
        <v>NT</v>
      </c>
      <c r="U48" s="20">
        <f t="shared" si="5"/>
        <v>0</v>
      </c>
      <c r="V48" s="20">
        <f t="shared" si="6"/>
        <v>0</v>
      </c>
      <c r="W48" s="20">
        <f t="shared" si="7"/>
        <v>0</v>
      </c>
      <c r="X48" s="20">
        <f t="shared" si="8"/>
        <v>15</v>
      </c>
      <c r="Y48" s="13" t="str">
        <f t="shared" si="9"/>
        <v>NT</v>
      </c>
      <c r="Z48" s="13"/>
      <c r="AA48" s="13">
        <v>6</v>
      </c>
      <c r="AB48" s="18" t="str">
        <f>Critères!$C43</f>
        <v>6.1</v>
      </c>
      <c r="AC48" s="18" t="str">
        <f>Critères!$A$43</f>
        <v>LIENS</v>
      </c>
      <c r="AD48" s="18" t="str">
        <f>'P01'!$F44</f>
        <v>N</v>
      </c>
      <c r="AE48" s="18" t="str">
        <f>'P02'!$F44</f>
        <v>N</v>
      </c>
      <c r="AF48" s="18" t="str">
        <f>'P03'!$F44</f>
        <v>N</v>
      </c>
      <c r="AG48" s="18" t="str">
        <f>'P04'!$F44</f>
        <v>N</v>
      </c>
      <c r="AH48" s="18" t="str">
        <f>'P05'!$F44</f>
        <v>N</v>
      </c>
      <c r="AI48" s="18" t="str">
        <f>'P06'!$F44</f>
        <v>N</v>
      </c>
      <c r="AJ48" s="18" t="str">
        <f>'P07'!$F44</f>
        <v>N</v>
      </c>
      <c r="AK48" s="18" t="str">
        <f>'P08'!$F44</f>
        <v>N</v>
      </c>
      <c r="AL48" s="18" t="str">
        <f>'P09'!$F44</f>
        <v>N</v>
      </c>
      <c r="AM48" s="18" t="str">
        <f>'P10'!$F44</f>
        <v>N</v>
      </c>
      <c r="AN48" s="18" t="str">
        <f>'P11'!$F44</f>
        <v>N</v>
      </c>
      <c r="AO48" s="18" t="str">
        <f>'P12'!$F44</f>
        <v>N</v>
      </c>
      <c r="AP48" s="18" t="str">
        <f>'P13'!$F44</f>
        <v>N</v>
      </c>
      <c r="AQ48" s="18" t="str">
        <f>'P14'!$F44</f>
        <v>N</v>
      </c>
      <c r="AR48" s="18" t="str">
        <f>'P15'!$F44</f>
        <v>N</v>
      </c>
      <c r="AS48" s="20">
        <f t="shared" si="10"/>
        <v>0</v>
      </c>
      <c r="AT48" s="20">
        <f t="shared" si="11"/>
        <v>0</v>
      </c>
    </row>
    <row r="49" spans="1:46" x14ac:dyDescent="0.2">
      <c r="A49" s="13">
        <v>6</v>
      </c>
      <c r="B49" s="18" t="str">
        <f>Critères!$B44</f>
        <v>RGAA</v>
      </c>
      <c r="C49" s="18" t="str">
        <f>Critères!$C44</f>
        <v>6.2</v>
      </c>
      <c r="D49" s="18" t="str">
        <f>Critères!$A$43</f>
        <v>LIENS</v>
      </c>
      <c r="E49" s="18" t="s">
        <v>164</v>
      </c>
      <c r="F49" s="18" t="str">
        <f>'P01'!$E45</f>
        <v>NT</v>
      </c>
      <c r="G49" s="18" t="str">
        <f>'P02'!$E45</f>
        <v>NT</v>
      </c>
      <c r="H49" s="18" t="str">
        <f>'P03'!$E45</f>
        <v>NT</v>
      </c>
      <c r="I49" s="18" t="str">
        <f>'P04'!$E45</f>
        <v>NT</v>
      </c>
      <c r="J49" s="18" t="str">
        <f>'P05'!$E45</f>
        <v>NT</v>
      </c>
      <c r="K49" s="18" t="str">
        <f>'P06'!$E45</f>
        <v>NT</v>
      </c>
      <c r="L49" s="18" t="str">
        <f>'P07'!$E45</f>
        <v>NT</v>
      </c>
      <c r="M49" s="18" t="str">
        <f>'P08'!$E45</f>
        <v>NT</v>
      </c>
      <c r="N49" s="18" t="str">
        <f>'P09'!$E45</f>
        <v>NT</v>
      </c>
      <c r="O49" s="18" t="str">
        <f>'P10'!$E45</f>
        <v>NT</v>
      </c>
      <c r="P49" s="18" t="str">
        <f>'P11'!$E45</f>
        <v>NT</v>
      </c>
      <c r="Q49" s="18" t="str">
        <f>'P12'!$E45</f>
        <v>NT</v>
      </c>
      <c r="R49" s="18" t="str">
        <f>'P13'!$E45</f>
        <v>NT</v>
      </c>
      <c r="S49" s="18" t="str">
        <f>'P14'!$E45</f>
        <v>NT</v>
      </c>
      <c r="T49" s="18" t="str">
        <f>'P15'!$E45</f>
        <v>NT</v>
      </c>
      <c r="U49" s="20">
        <f t="shared" si="5"/>
        <v>0</v>
      </c>
      <c r="V49" s="20">
        <f t="shared" si="6"/>
        <v>0</v>
      </c>
      <c r="W49" s="20">
        <f t="shared" si="7"/>
        <v>0</v>
      </c>
      <c r="X49" s="20">
        <f t="shared" si="8"/>
        <v>15</v>
      </c>
      <c r="Y49" s="13" t="str">
        <f t="shared" si="9"/>
        <v>NT</v>
      </c>
      <c r="Z49" s="13"/>
      <c r="AA49" s="13">
        <v>6</v>
      </c>
      <c r="AB49" s="18" t="str">
        <f>Critères!$C44</f>
        <v>6.2</v>
      </c>
      <c r="AC49" s="18" t="str">
        <f>Critères!$A$43</f>
        <v>LIENS</v>
      </c>
      <c r="AD49" s="18" t="str">
        <f>'P01'!$F45</f>
        <v>N</v>
      </c>
      <c r="AE49" s="18" t="str">
        <f>'P02'!$F45</f>
        <v>N</v>
      </c>
      <c r="AF49" s="18" t="str">
        <f>'P03'!$F45</f>
        <v>N</v>
      </c>
      <c r="AG49" s="18" t="str">
        <f>'P04'!$F45</f>
        <v>N</v>
      </c>
      <c r="AH49" s="18" t="str">
        <f>'P05'!$F45</f>
        <v>N</v>
      </c>
      <c r="AI49" s="18" t="str">
        <f>'P06'!$F45</f>
        <v>N</v>
      </c>
      <c r="AJ49" s="18" t="str">
        <f>'P07'!$F45</f>
        <v>N</v>
      </c>
      <c r="AK49" s="18" t="str">
        <f>'P08'!$F45</f>
        <v>N</v>
      </c>
      <c r="AL49" s="18" t="str">
        <f>'P09'!$F45</f>
        <v>N</v>
      </c>
      <c r="AM49" s="18" t="str">
        <f>'P10'!$F45</f>
        <v>N</v>
      </c>
      <c r="AN49" s="18" t="str">
        <f>'P11'!$F45</f>
        <v>N</v>
      </c>
      <c r="AO49" s="18" t="str">
        <f>'P12'!$F45</f>
        <v>N</v>
      </c>
      <c r="AP49" s="18" t="str">
        <f>'P13'!$F45</f>
        <v>N</v>
      </c>
      <c r="AQ49" s="18" t="str">
        <f>'P14'!$F45</f>
        <v>N</v>
      </c>
      <c r="AR49" s="18" t="str">
        <f>'P15'!$F45</f>
        <v>N</v>
      </c>
      <c r="AS49" s="20">
        <f t="shared" si="10"/>
        <v>0</v>
      </c>
      <c r="AT49" s="20">
        <f t="shared" si="11"/>
        <v>0</v>
      </c>
    </row>
    <row r="50" spans="1:46" x14ac:dyDescent="0.2">
      <c r="A50" s="57"/>
      <c r="B50" s="58"/>
      <c r="C50" s="58"/>
      <c r="D50" s="58"/>
      <c r="E50" s="58"/>
      <c r="F50" s="58"/>
      <c r="G50" s="58"/>
      <c r="H50" s="58"/>
      <c r="I50" s="58"/>
      <c r="J50" s="58"/>
      <c r="K50" s="58"/>
      <c r="L50" s="58"/>
      <c r="M50" s="58"/>
      <c r="N50" s="58"/>
      <c r="O50" s="58"/>
      <c r="P50" s="58"/>
      <c r="Q50" s="58"/>
      <c r="R50" s="58"/>
      <c r="S50" s="58"/>
      <c r="T50" s="58"/>
      <c r="U50" s="62">
        <f>SUM(U48:U49)</f>
        <v>0</v>
      </c>
      <c r="V50" s="62">
        <f t="shared" ref="V50:X50" si="22">SUM(V48:V49)</f>
        <v>0</v>
      </c>
      <c r="W50" s="62">
        <f t="shared" si="22"/>
        <v>0</v>
      </c>
      <c r="X50" s="62">
        <f t="shared" si="22"/>
        <v>30</v>
      </c>
      <c r="Y50" s="13"/>
      <c r="Z50" s="13"/>
      <c r="AA50" s="57"/>
      <c r="AB50" s="58"/>
      <c r="AC50" s="58"/>
      <c r="AD50" s="58"/>
      <c r="AE50" s="58"/>
      <c r="AF50" s="58"/>
      <c r="AG50" s="58"/>
      <c r="AH50" s="58"/>
      <c r="AI50" s="58"/>
      <c r="AJ50" s="58"/>
      <c r="AK50" s="58"/>
      <c r="AL50" s="58"/>
      <c r="AM50" s="58"/>
      <c r="AN50" s="58"/>
      <c r="AO50" s="58"/>
      <c r="AP50" s="58"/>
      <c r="AQ50" s="58"/>
      <c r="AR50" s="58"/>
      <c r="AS50" s="62">
        <f>SUM(AS48:AS49)</f>
        <v>0</v>
      </c>
      <c r="AT50" s="62">
        <f t="shared" ref="AT50" si="23">SUM(AT48:AT49)</f>
        <v>0</v>
      </c>
    </row>
    <row r="51" spans="1:46" x14ac:dyDescent="0.2">
      <c r="A51" s="13">
        <v>7</v>
      </c>
      <c r="B51" s="18" t="str">
        <f>Critères!$B45</f>
        <v>RGAA</v>
      </c>
      <c r="C51" s="18" t="str">
        <f>Critères!$C45</f>
        <v>7.1</v>
      </c>
      <c r="D51" s="18" t="str">
        <f>Critères!$A$45</f>
        <v>SCRIPTS</v>
      </c>
      <c r="E51" s="18" t="s">
        <v>164</v>
      </c>
      <c r="F51" s="18" t="str">
        <f>'P01'!$E46</f>
        <v>NT</v>
      </c>
      <c r="G51" s="18" t="str">
        <f>'P02'!$E46</f>
        <v>NT</v>
      </c>
      <c r="H51" s="18" t="str">
        <f>'P03'!$E46</f>
        <v>NT</v>
      </c>
      <c r="I51" s="18" t="str">
        <f>'P04'!$E46</f>
        <v>NT</v>
      </c>
      <c r="J51" s="18" t="str">
        <f>'P05'!$E46</f>
        <v>NT</v>
      </c>
      <c r="K51" s="18" t="str">
        <f>'P06'!$E46</f>
        <v>NT</v>
      </c>
      <c r="L51" s="18" t="str">
        <f>'P07'!$E46</f>
        <v>NT</v>
      </c>
      <c r="M51" s="18" t="str">
        <f>'P08'!$E46</f>
        <v>NT</v>
      </c>
      <c r="N51" s="18" t="str">
        <f>'P09'!$E46</f>
        <v>NT</v>
      </c>
      <c r="O51" s="18" t="str">
        <f>'P10'!$E46</f>
        <v>NT</v>
      </c>
      <c r="P51" s="18" t="str">
        <f>'P11'!$E46</f>
        <v>NT</v>
      </c>
      <c r="Q51" s="18" t="str">
        <f>'P12'!$E46</f>
        <v>NT</v>
      </c>
      <c r="R51" s="18" t="str">
        <f>'P13'!$E46</f>
        <v>NT</v>
      </c>
      <c r="S51" s="18" t="str">
        <f>'P14'!$E46</f>
        <v>NT</v>
      </c>
      <c r="T51" s="18" t="str">
        <f>'P15'!$E46</f>
        <v>NT</v>
      </c>
      <c r="U51" s="20">
        <f t="shared" si="5"/>
        <v>0</v>
      </c>
      <c r="V51" s="20">
        <f t="shared" si="6"/>
        <v>0</v>
      </c>
      <c r="W51" s="20">
        <f t="shared" si="7"/>
        <v>0</v>
      </c>
      <c r="X51" s="20">
        <f t="shared" si="8"/>
        <v>15</v>
      </c>
      <c r="Y51" s="13" t="str">
        <f t="shared" si="9"/>
        <v>NT</v>
      </c>
      <c r="Z51" s="13"/>
      <c r="AA51" s="13">
        <v>7</v>
      </c>
      <c r="AB51" s="18" t="str">
        <f>Critères!$C45</f>
        <v>7.1</v>
      </c>
      <c r="AC51" s="18" t="str">
        <f>Critères!$A$45</f>
        <v>SCRIPTS</v>
      </c>
      <c r="AD51" s="18" t="str">
        <f>'P01'!$F46</f>
        <v>N</v>
      </c>
      <c r="AE51" s="18" t="str">
        <f>'P02'!$F46</f>
        <v>N</v>
      </c>
      <c r="AF51" s="18" t="str">
        <f>'P03'!$F46</f>
        <v>N</v>
      </c>
      <c r="AG51" s="18" t="str">
        <f>'P04'!$F46</f>
        <v>N</v>
      </c>
      <c r="AH51" s="18" t="str">
        <f>'P05'!$F46</f>
        <v>N</v>
      </c>
      <c r="AI51" s="18" t="str">
        <f>'P06'!$F46</f>
        <v>N</v>
      </c>
      <c r="AJ51" s="18" t="str">
        <f>'P07'!$F46</f>
        <v>N</v>
      </c>
      <c r="AK51" s="18" t="str">
        <f>'P08'!$F46</f>
        <v>N</v>
      </c>
      <c r="AL51" s="18" t="str">
        <f>'P09'!$F46</f>
        <v>N</v>
      </c>
      <c r="AM51" s="18" t="str">
        <f>'P10'!$F46</f>
        <v>N</v>
      </c>
      <c r="AN51" s="18" t="str">
        <f>'P11'!$F46</f>
        <v>N</v>
      </c>
      <c r="AO51" s="18" t="str">
        <f>'P12'!$F46</f>
        <v>N</v>
      </c>
      <c r="AP51" s="18" t="str">
        <f>'P13'!$F46</f>
        <v>N</v>
      </c>
      <c r="AQ51" s="18" t="str">
        <f>'P14'!$F46</f>
        <v>N</v>
      </c>
      <c r="AR51" s="18" t="str">
        <f>'P15'!$F46</f>
        <v>N</v>
      </c>
      <c r="AS51" s="20">
        <f t="shared" si="10"/>
        <v>0</v>
      </c>
      <c r="AT51" s="20">
        <f t="shared" si="11"/>
        <v>0</v>
      </c>
    </row>
    <row r="52" spans="1:46" x14ac:dyDescent="0.2">
      <c r="A52" s="13">
        <v>7</v>
      </c>
      <c r="B52" s="18" t="str">
        <f>Critères!$B46</f>
        <v>RGAA</v>
      </c>
      <c r="C52" s="18" t="str">
        <f>Critères!$C46</f>
        <v>7.2</v>
      </c>
      <c r="D52" s="18" t="str">
        <f>Critères!$A$45</f>
        <v>SCRIPTS</v>
      </c>
      <c r="E52" s="18" t="s">
        <v>164</v>
      </c>
      <c r="F52" s="18" t="str">
        <f>'P01'!$E47</f>
        <v>NT</v>
      </c>
      <c r="G52" s="18" t="str">
        <f>'P02'!$E47</f>
        <v>NT</v>
      </c>
      <c r="H52" s="18" t="str">
        <f>'P03'!$E47</f>
        <v>NT</v>
      </c>
      <c r="I52" s="18" t="str">
        <f>'P04'!$E47</f>
        <v>NT</v>
      </c>
      <c r="J52" s="18" t="str">
        <f>'P05'!$E47</f>
        <v>NT</v>
      </c>
      <c r="K52" s="18" t="str">
        <f>'P06'!$E47</f>
        <v>NT</v>
      </c>
      <c r="L52" s="18" t="str">
        <f>'P07'!$E47</f>
        <v>NT</v>
      </c>
      <c r="M52" s="18" t="str">
        <f>'P08'!$E47</f>
        <v>NT</v>
      </c>
      <c r="N52" s="18" t="str">
        <f>'P09'!$E47</f>
        <v>NT</v>
      </c>
      <c r="O52" s="18" t="str">
        <f>'P10'!$E47</f>
        <v>NT</v>
      </c>
      <c r="P52" s="18" t="str">
        <f>'P11'!$E47</f>
        <v>NT</v>
      </c>
      <c r="Q52" s="18" t="str">
        <f>'P12'!$E47</f>
        <v>NT</v>
      </c>
      <c r="R52" s="18" t="str">
        <f>'P13'!$E47</f>
        <v>NT</v>
      </c>
      <c r="S52" s="18" t="str">
        <f>'P14'!$E47</f>
        <v>NT</v>
      </c>
      <c r="T52" s="18" t="str">
        <f>'P15'!$E47</f>
        <v>NT</v>
      </c>
      <c r="U52" s="20">
        <f t="shared" si="5"/>
        <v>0</v>
      </c>
      <c r="V52" s="20">
        <f t="shared" si="6"/>
        <v>0</v>
      </c>
      <c r="W52" s="20">
        <f t="shared" si="7"/>
        <v>0</v>
      </c>
      <c r="X52" s="20">
        <f t="shared" si="8"/>
        <v>15</v>
      </c>
      <c r="Y52" s="13" t="str">
        <f t="shared" si="9"/>
        <v>NT</v>
      </c>
      <c r="Z52" s="13"/>
      <c r="AA52" s="13">
        <v>7</v>
      </c>
      <c r="AB52" s="18" t="str">
        <f>Critères!$C46</f>
        <v>7.2</v>
      </c>
      <c r="AC52" s="18" t="str">
        <f>Critères!$A$45</f>
        <v>SCRIPTS</v>
      </c>
      <c r="AD52" s="18" t="str">
        <f>'P01'!$F47</f>
        <v>N</v>
      </c>
      <c r="AE52" s="18" t="str">
        <f>'P02'!$F47</f>
        <v>N</v>
      </c>
      <c r="AF52" s="18" t="str">
        <f>'P03'!$F47</f>
        <v>N</v>
      </c>
      <c r="AG52" s="18" t="str">
        <f>'P04'!$F47</f>
        <v>N</v>
      </c>
      <c r="AH52" s="18" t="str">
        <f>'P05'!$F47</f>
        <v>N</v>
      </c>
      <c r="AI52" s="18" t="str">
        <f>'P06'!$F47</f>
        <v>N</v>
      </c>
      <c r="AJ52" s="18" t="str">
        <f>'P07'!$F47</f>
        <v>N</v>
      </c>
      <c r="AK52" s="18" t="str">
        <f>'P08'!$F47</f>
        <v>N</v>
      </c>
      <c r="AL52" s="18" t="str">
        <f>'P09'!$F47</f>
        <v>N</v>
      </c>
      <c r="AM52" s="18" t="str">
        <f>'P10'!$F47</f>
        <v>N</v>
      </c>
      <c r="AN52" s="18" t="str">
        <f>'P11'!$F47</f>
        <v>N</v>
      </c>
      <c r="AO52" s="18" t="str">
        <f>'P12'!$F47</f>
        <v>N</v>
      </c>
      <c r="AP52" s="18" t="str">
        <f>'P13'!$F47</f>
        <v>N</v>
      </c>
      <c r="AQ52" s="18" t="str">
        <f>'P14'!$F47</f>
        <v>N</v>
      </c>
      <c r="AR52" s="18" t="str">
        <f>'P15'!$F47</f>
        <v>N</v>
      </c>
      <c r="AS52" s="20">
        <f t="shared" si="10"/>
        <v>0</v>
      </c>
      <c r="AT52" s="20">
        <f t="shared" si="11"/>
        <v>0</v>
      </c>
    </row>
    <row r="53" spans="1:46" x14ac:dyDescent="0.2">
      <c r="A53" s="13">
        <v>7</v>
      </c>
      <c r="B53" s="18" t="str">
        <f>Critères!$B47</f>
        <v>RGAA</v>
      </c>
      <c r="C53" s="18" t="str">
        <f>Critères!$C47</f>
        <v>7.3</v>
      </c>
      <c r="D53" s="18" t="str">
        <f>Critères!$A$45</f>
        <v>SCRIPTS</v>
      </c>
      <c r="E53" s="18" t="s">
        <v>164</v>
      </c>
      <c r="F53" s="18" t="str">
        <f>'P01'!$E48</f>
        <v>NT</v>
      </c>
      <c r="G53" s="18" t="str">
        <f>'P02'!$E48</f>
        <v>NT</v>
      </c>
      <c r="H53" s="18" t="str">
        <f>'P03'!$E48</f>
        <v>NT</v>
      </c>
      <c r="I53" s="18" t="str">
        <f>'P04'!$E48</f>
        <v>NT</v>
      </c>
      <c r="J53" s="18" t="str">
        <f>'P05'!$E48</f>
        <v>NT</v>
      </c>
      <c r="K53" s="18" t="str">
        <f>'P06'!$E48</f>
        <v>NT</v>
      </c>
      <c r="L53" s="18" t="str">
        <f>'P07'!$E48</f>
        <v>NT</v>
      </c>
      <c r="M53" s="18" t="str">
        <f>'P08'!$E48</f>
        <v>NT</v>
      </c>
      <c r="N53" s="18" t="str">
        <f>'P09'!$E48</f>
        <v>NT</v>
      </c>
      <c r="O53" s="18" t="str">
        <f>'P10'!$E48</f>
        <v>NT</v>
      </c>
      <c r="P53" s="18" t="str">
        <f>'P11'!$E48</f>
        <v>NT</v>
      </c>
      <c r="Q53" s="18" t="str">
        <f>'P12'!$E48</f>
        <v>NT</v>
      </c>
      <c r="R53" s="18" t="str">
        <f>'P13'!$E48</f>
        <v>NT</v>
      </c>
      <c r="S53" s="18" t="str">
        <f>'P14'!$E48</f>
        <v>NT</v>
      </c>
      <c r="T53" s="18" t="str">
        <f>'P15'!$E48</f>
        <v>NT</v>
      </c>
      <c r="U53" s="20">
        <f t="shared" si="5"/>
        <v>0</v>
      </c>
      <c r="V53" s="20">
        <f t="shared" si="6"/>
        <v>0</v>
      </c>
      <c r="W53" s="20">
        <f t="shared" si="7"/>
        <v>0</v>
      </c>
      <c r="X53" s="20">
        <f t="shared" si="8"/>
        <v>15</v>
      </c>
      <c r="Y53" s="13" t="str">
        <f t="shared" si="9"/>
        <v>NT</v>
      </c>
      <c r="Z53" s="13"/>
      <c r="AA53" s="13">
        <v>7</v>
      </c>
      <c r="AB53" s="18" t="str">
        <f>Critères!$C47</f>
        <v>7.3</v>
      </c>
      <c r="AC53" s="18" t="str">
        <f>Critères!$A$45</f>
        <v>SCRIPTS</v>
      </c>
      <c r="AD53" s="18" t="str">
        <f>'P01'!$F48</f>
        <v>N</v>
      </c>
      <c r="AE53" s="18" t="str">
        <f>'P02'!$F48</f>
        <v>N</v>
      </c>
      <c r="AF53" s="18" t="str">
        <f>'P03'!$F48</f>
        <v>N</v>
      </c>
      <c r="AG53" s="18" t="str">
        <f>'P04'!$F48</f>
        <v>N</v>
      </c>
      <c r="AH53" s="18" t="str">
        <f>'P05'!$F48</f>
        <v>N</v>
      </c>
      <c r="AI53" s="18" t="str">
        <f>'P06'!$F48</f>
        <v>N</v>
      </c>
      <c r="AJ53" s="18" t="str">
        <f>'P07'!$F48</f>
        <v>N</v>
      </c>
      <c r="AK53" s="18" t="str">
        <f>'P08'!$F48</f>
        <v>N</v>
      </c>
      <c r="AL53" s="18" t="str">
        <f>'P09'!$F48</f>
        <v>N</v>
      </c>
      <c r="AM53" s="18" t="str">
        <f>'P10'!$F48</f>
        <v>N</v>
      </c>
      <c r="AN53" s="18" t="str">
        <f>'P11'!$F48</f>
        <v>N</v>
      </c>
      <c r="AO53" s="18" t="str">
        <f>'P12'!$F48</f>
        <v>N</v>
      </c>
      <c r="AP53" s="18" t="str">
        <f>'P13'!$F48</f>
        <v>N</v>
      </c>
      <c r="AQ53" s="18" t="str">
        <f>'P14'!$F48</f>
        <v>N</v>
      </c>
      <c r="AR53" s="18" t="str">
        <f>'P15'!$F48</f>
        <v>N</v>
      </c>
      <c r="AS53" s="20">
        <f t="shared" si="10"/>
        <v>0</v>
      </c>
      <c r="AT53" s="20">
        <f t="shared" si="11"/>
        <v>0</v>
      </c>
    </row>
    <row r="54" spans="1:46" x14ac:dyDescent="0.2">
      <c r="A54" s="13">
        <v>7</v>
      </c>
      <c r="B54" s="18" t="str">
        <f>Critères!$B48</f>
        <v>RGAA</v>
      </c>
      <c r="C54" s="18" t="str">
        <f>Critères!$C48</f>
        <v>7.4</v>
      </c>
      <c r="D54" s="18" t="str">
        <f>Critères!$A$45</f>
        <v>SCRIPTS</v>
      </c>
      <c r="E54" s="18" t="s">
        <v>164</v>
      </c>
      <c r="F54" s="18" t="str">
        <f>'P01'!$E49</f>
        <v>NT</v>
      </c>
      <c r="G54" s="18" t="str">
        <f>'P02'!$E49</f>
        <v>NT</v>
      </c>
      <c r="H54" s="18" t="str">
        <f>'P03'!$E49</f>
        <v>NT</v>
      </c>
      <c r="I54" s="18" t="str">
        <f>'P04'!$E49</f>
        <v>NT</v>
      </c>
      <c r="J54" s="18" t="str">
        <f>'P05'!$E49</f>
        <v>NT</v>
      </c>
      <c r="K54" s="18" t="str">
        <f>'P06'!$E49</f>
        <v>NT</v>
      </c>
      <c r="L54" s="18" t="str">
        <f>'P07'!$E49</f>
        <v>NT</v>
      </c>
      <c r="M54" s="18" t="str">
        <f>'P08'!$E49</f>
        <v>NT</v>
      </c>
      <c r="N54" s="18" t="str">
        <f>'P09'!$E49</f>
        <v>NT</v>
      </c>
      <c r="O54" s="18" t="str">
        <f>'P10'!$E49</f>
        <v>NT</v>
      </c>
      <c r="P54" s="18" t="str">
        <f>'P11'!$E49</f>
        <v>NT</v>
      </c>
      <c r="Q54" s="18" t="str">
        <f>'P12'!$E49</f>
        <v>NT</v>
      </c>
      <c r="R54" s="18" t="str">
        <f>'P13'!$E49</f>
        <v>NT</v>
      </c>
      <c r="S54" s="18" t="str">
        <f>'P14'!$E49</f>
        <v>NT</v>
      </c>
      <c r="T54" s="18" t="str">
        <f>'P15'!$E49</f>
        <v>NT</v>
      </c>
      <c r="U54" s="20">
        <f t="shared" si="5"/>
        <v>0</v>
      </c>
      <c r="V54" s="20">
        <f t="shared" si="6"/>
        <v>0</v>
      </c>
      <c r="W54" s="20">
        <f t="shared" si="7"/>
        <v>0</v>
      </c>
      <c r="X54" s="20">
        <f t="shared" si="8"/>
        <v>15</v>
      </c>
      <c r="Y54" s="13" t="str">
        <f t="shared" si="9"/>
        <v>NT</v>
      </c>
      <c r="Z54" s="13"/>
      <c r="AA54" s="13">
        <v>7</v>
      </c>
      <c r="AB54" s="18" t="str">
        <f>Critères!$C48</f>
        <v>7.4</v>
      </c>
      <c r="AC54" s="18" t="str">
        <f>Critères!$A$45</f>
        <v>SCRIPTS</v>
      </c>
      <c r="AD54" s="18" t="str">
        <f>'P01'!$F49</f>
        <v>N</v>
      </c>
      <c r="AE54" s="18" t="str">
        <f>'P02'!$F49</f>
        <v>N</v>
      </c>
      <c r="AF54" s="18" t="str">
        <f>'P03'!$F49</f>
        <v>N</v>
      </c>
      <c r="AG54" s="18" t="str">
        <f>'P04'!$F49</f>
        <v>N</v>
      </c>
      <c r="AH54" s="18" t="str">
        <f>'P05'!$F49</f>
        <v>N</v>
      </c>
      <c r="AI54" s="18" t="str">
        <f>'P06'!$F49</f>
        <v>N</v>
      </c>
      <c r="AJ54" s="18" t="str">
        <f>'P07'!$F49</f>
        <v>N</v>
      </c>
      <c r="AK54" s="18" t="str">
        <f>'P08'!$F49</f>
        <v>N</v>
      </c>
      <c r="AL54" s="18" t="str">
        <f>'P09'!$F49</f>
        <v>N</v>
      </c>
      <c r="AM54" s="18" t="str">
        <f>'P10'!$F49</f>
        <v>N</v>
      </c>
      <c r="AN54" s="18" t="str">
        <f>'P11'!$F49</f>
        <v>N</v>
      </c>
      <c r="AO54" s="18" t="str">
        <f>'P12'!$F49</f>
        <v>N</v>
      </c>
      <c r="AP54" s="18" t="str">
        <f>'P13'!$F49</f>
        <v>N</v>
      </c>
      <c r="AQ54" s="18" t="str">
        <f>'P14'!$F49</f>
        <v>N</v>
      </c>
      <c r="AR54" s="18" t="str">
        <f>'P15'!$F49</f>
        <v>N</v>
      </c>
      <c r="AS54" s="20">
        <f t="shared" si="10"/>
        <v>0</v>
      </c>
      <c r="AT54" s="20">
        <f t="shared" si="11"/>
        <v>0</v>
      </c>
    </row>
    <row r="55" spans="1:46" x14ac:dyDescent="0.2">
      <c r="A55" s="13">
        <v>7</v>
      </c>
      <c r="B55" s="18" t="str">
        <f>Critères!$B49</f>
        <v>RGAA</v>
      </c>
      <c r="C55" s="18" t="str">
        <f>Critères!$C49</f>
        <v>7.5</v>
      </c>
      <c r="D55" s="18" t="str">
        <f>Critères!$A$45</f>
        <v>SCRIPTS</v>
      </c>
      <c r="E55" s="18" t="s">
        <v>165</v>
      </c>
      <c r="F55" s="18" t="str">
        <f>'P01'!$E50</f>
        <v>NT</v>
      </c>
      <c r="G55" s="18" t="str">
        <f>'P02'!$E50</f>
        <v>NT</v>
      </c>
      <c r="H55" s="18" t="str">
        <f>'P03'!$E50</f>
        <v>NT</v>
      </c>
      <c r="I55" s="18" t="str">
        <f>'P04'!$E50</f>
        <v>NT</v>
      </c>
      <c r="J55" s="18" t="str">
        <f>'P05'!$E50</f>
        <v>NT</v>
      </c>
      <c r="K55" s="18" t="str">
        <f>'P06'!$E50</f>
        <v>NT</v>
      </c>
      <c r="L55" s="18" t="str">
        <f>'P07'!$E50</f>
        <v>NT</v>
      </c>
      <c r="M55" s="18" t="str">
        <f>'P08'!$E50</f>
        <v>NT</v>
      </c>
      <c r="N55" s="18" t="str">
        <f>'P09'!$E50</f>
        <v>NT</v>
      </c>
      <c r="O55" s="18" t="str">
        <f>'P10'!$E50</f>
        <v>NT</v>
      </c>
      <c r="P55" s="18" t="str">
        <f>'P11'!$E50</f>
        <v>NT</v>
      </c>
      <c r="Q55" s="18" t="str">
        <f>'P12'!$E50</f>
        <v>NT</v>
      </c>
      <c r="R55" s="18" t="str">
        <f>'P13'!$E50</f>
        <v>NT</v>
      </c>
      <c r="S55" s="18" t="str">
        <f>'P14'!$E50</f>
        <v>NT</v>
      </c>
      <c r="T55" s="18" t="str">
        <f>'P15'!$E50</f>
        <v>NT</v>
      </c>
      <c r="U55" s="20">
        <f t="shared" si="5"/>
        <v>0</v>
      </c>
      <c r="V55" s="20">
        <f t="shared" si="6"/>
        <v>0</v>
      </c>
      <c r="W55" s="20">
        <f t="shared" si="7"/>
        <v>0</v>
      </c>
      <c r="X55" s="20">
        <f t="shared" si="8"/>
        <v>15</v>
      </c>
      <c r="Y55" s="13" t="str">
        <f t="shared" si="9"/>
        <v>NT</v>
      </c>
      <c r="Z55" s="13"/>
      <c r="AA55" s="13">
        <v>7</v>
      </c>
      <c r="AB55" s="18" t="str">
        <f>Critères!$C49</f>
        <v>7.5</v>
      </c>
      <c r="AC55" s="18" t="str">
        <f>Critères!$A$45</f>
        <v>SCRIPTS</v>
      </c>
      <c r="AD55" s="18" t="str">
        <f>'P01'!$F50</f>
        <v>N</v>
      </c>
      <c r="AE55" s="18" t="str">
        <f>'P02'!$F50</f>
        <v>N</v>
      </c>
      <c r="AF55" s="18" t="str">
        <f>'P03'!$F50</f>
        <v>N</v>
      </c>
      <c r="AG55" s="18" t="str">
        <f>'P04'!$F50</f>
        <v>N</v>
      </c>
      <c r="AH55" s="18" t="str">
        <f>'P05'!$F50</f>
        <v>N</v>
      </c>
      <c r="AI55" s="18" t="str">
        <f>'P06'!$F50</f>
        <v>N</v>
      </c>
      <c r="AJ55" s="18" t="str">
        <f>'P07'!$F50</f>
        <v>N</v>
      </c>
      <c r="AK55" s="18" t="str">
        <f>'P08'!$F50</f>
        <v>N</v>
      </c>
      <c r="AL55" s="18" t="str">
        <f>'P09'!$F50</f>
        <v>N</v>
      </c>
      <c r="AM55" s="18" t="str">
        <f>'P10'!$F50</f>
        <v>N</v>
      </c>
      <c r="AN55" s="18" t="str">
        <f>'P11'!$F50</f>
        <v>N</v>
      </c>
      <c r="AO55" s="18" t="str">
        <f>'P12'!$F50</f>
        <v>N</v>
      </c>
      <c r="AP55" s="18" t="str">
        <f>'P13'!$F50</f>
        <v>N</v>
      </c>
      <c r="AQ55" s="18" t="str">
        <f>'P14'!$F50</f>
        <v>N</v>
      </c>
      <c r="AR55" s="18" t="str">
        <f>'P15'!$F50</f>
        <v>N</v>
      </c>
      <c r="AS55" s="20">
        <f t="shared" si="10"/>
        <v>0</v>
      </c>
      <c r="AT55" s="20">
        <f t="shared" si="11"/>
        <v>0</v>
      </c>
    </row>
    <row r="56" spans="1:46" x14ac:dyDescent="0.2">
      <c r="A56" s="57"/>
      <c r="B56" s="58"/>
      <c r="C56" s="58"/>
      <c r="D56" s="58"/>
      <c r="E56" s="58"/>
      <c r="F56" s="58"/>
      <c r="G56" s="58"/>
      <c r="H56" s="58"/>
      <c r="I56" s="58"/>
      <c r="J56" s="58"/>
      <c r="K56" s="58"/>
      <c r="L56" s="58"/>
      <c r="M56" s="58"/>
      <c r="N56" s="58"/>
      <c r="O56" s="58"/>
      <c r="P56" s="58"/>
      <c r="Q56" s="58"/>
      <c r="R56" s="58"/>
      <c r="S56" s="58"/>
      <c r="T56" s="58"/>
      <c r="U56" s="62">
        <f>SUM(U51:U55)</f>
        <v>0</v>
      </c>
      <c r="V56" s="62">
        <f t="shared" ref="V56:X56" si="24">SUM(V51:V55)</f>
        <v>0</v>
      </c>
      <c r="W56" s="62">
        <f t="shared" si="24"/>
        <v>0</v>
      </c>
      <c r="X56" s="62">
        <f t="shared" si="24"/>
        <v>75</v>
      </c>
      <c r="Y56" s="13"/>
      <c r="Z56" s="13"/>
      <c r="AA56" s="57"/>
      <c r="AB56" s="58"/>
      <c r="AC56" s="58"/>
      <c r="AD56" s="58"/>
      <c r="AE56" s="58"/>
      <c r="AF56" s="58"/>
      <c r="AG56" s="58"/>
      <c r="AH56" s="58"/>
      <c r="AI56" s="58"/>
      <c r="AJ56" s="58"/>
      <c r="AK56" s="58"/>
      <c r="AL56" s="58"/>
      <c r="AM56" s="58"/>
      <c r="AN56" s="58"/>
      <c r="AO56" s="58"/>
      <c r="AP56" s="58"/>
      <c r="AQ56" s="58"/>
      <c r="AR56" s="58"/>
      <c r="AS56" s="62">
        <f>SUM(AS51:AS55)</f>
        <v>0</v>
      </c>
      <c r="AT56" s="62">
        <f t="shared" ref="AT56" si="25">SUM(AT51:AT55)</f>
        <v>0</v>
      </c>
    </row>
    <row r="57" spans="1:46" x14ac:dyDescent="0.2">
      <c r="A57" s="13">
        <v>8</v>
      </c>
      <c r="B57" s="18" t="str">
        <f>Critères!$B50</f>
        <v>RGAA</v>
      </c>
      <c r="C57" s="18" t="str">
        <f>Critères!$C50</f>
        <v>8.1</v>
      </c>
      <c r="D57" s="18" t="str">
        <f>Critères!$A$50</f>
        <v>ÉLÉMENTS OBLIGATOIRES</v>
      </c>
      <c r="E57" s="18" t="s">
        <v>164</v>
      </c>
      <c r="F57" s="18" t="str">
        <f>'P01'!$E51</f>
        <v>NT</v>
      </c>
      <c r="G57" s="18" t="str">
        <f>'P02'!$E51</f>
        <v>NT</v>
      </c>
      <c r="H57" s="18" t="str">
        <f>'P03'!$E51</f>
        <v>NT</v>
      </c>
      <c r="I57" s="18" t="str">
        <f>'P04'!$E51</f>
        <v>NT</v>
      </c>
      <c r="J57" s="18" t="str">
        <f>'P05'!$E51</f>
        <v>NT</v>
      </c>
      <c r="K57" s="18" t="str">
        <f>'P06'!$E51</f>
        <v>NT</v>
      </c>
      <c r="L57" s="18" t="str">
        <f>'P07'!$E51</f>
        <v>NT</v>
      </c>
      <c r="M57" s="18" t="str">
        <f>'P08'!$E51</f>
        <v>NT</v>
      </c>
      <c r="N57" s="18" t="str">
        <f>'P09'!$E51</f>
        <v>NT</v>
      </c>
      <c r="O57" s="18" t="str">
        <f>'P10'!$E51</f>
        <v>NT</v>
      </c>
      <c r="P57" s="18" t="str">
        <f>'P11'!$E51</f>
        <v>NT</v>
      </c>
      <c r="Q57" s="18" t="str">
        <f>'P12'!$E51</f>
        <v>NT</v>
      </c>
      <c r="R57" s="18" t="str">
        <f>'P13'!$E51</f>
        <v>NT</v>
      </c>
      <c r="S57" s="18" t="str">
        <f>'P14'!$E51</f>
        <v>NT</v>
      </c>
      <c r="T57" s="18" t="str">
        <f>'P15'!$E51</f>
        <v>NT</v>
      </c>
      <c r="U57" s="20">
        <f t="shared" si="5"/>
        <v>0</v>
      </c>
      <c r="V57" s="20">
        <f t="shared" si="6"/>
        <v>0</v>
      </c>
      <c r="W57" s="20">
        <f t="shared" si="7"/>
        <v>0</v>
      </c>
      <c r="X57" s="20">
        <f t="shared" si="8"/>
        <v>15</v>
      </c>
      <c r="Y57" s="13" t="str">
        <f t="shared" si="9"/>
        <v>NT</v>
      </c>
      <c r="Z57" s="13"/>
      <c r="AA57" s="13">
        <v>8</v>
      </c>
      <c r="AB57" s="18" t="str">
        <f>Critères!$C50</f>
        <v>8.1</v>
      </c>
      <c r="AC57" s="18" t="str">
        <f>Critères!$A$50</f>
        <v>ÉLÉMENTS OBLIGATOIRES</v>
      </c>
      <c r="AD57" s="18" t="str">
        <f>'P01'!$F51</f>
        <v>N</v>
      </c>
      <c r="AE57" s="18" t="str">
        <f>'P02'!$F51</f>
        <v>N</v>
      </c>
      <c r="AF57" s="18" t="str">
        <f>'P03'!$F51</f>
        <v>N</v>
      </c>
      <c r="AG57" s="18" t="str">
        <f>'P04'!$F51</f>
        <v>N</v>
      </c>
      <c r="AH57" s="18" t="str">
        <f>'P05'!$F51</f>
        <v>N</v>
      </c>
      <c r="AI57" s="18" t="str">
        <f>'P06'!$F51</f>
        <v>N</v>
      </c>
      <c r="AJ57" s="18" t="str">
        <f>'P07'!$F51</f>
        <v>N</v>
      </c>
      <c r="AK57" s="18" t="str">
        <f>'P08'!$F51</f>
        <v>N</v>
      </c>
      <c r="AL57" s="18" t="str">
        <f>'P09'!$F51</f>
        <v>N</v>
      </c>
      <c r="AM57" s="18" t="str">
        <f>'P10'!$F51</f>
        <v>N</v>
      </c>
      <c r="AN57" s="18" t="str">
        <f>'P11'!$F51</f>
        <v>N</v>
      </c>
      <c r="AO57" s="18" t="str">
        <f>'P12'!$F51</f>
        <v>N</v>
      </c>
      <c r="AP57" s="18" t="str">
        <f>'P13'!$F51</f>
        <v>N</v>
      </c>
      <c r="AQ57" s="18" t="str">
        <f>'P14'!$F51</f>
        <v>N</v>
      </c>
      <c r="AR57" s="18" t="str">
        <f>'P15'!$F51</f>
        <v>N</v>
      </c>
      <c r="AS57" s="20">
        <f t="shared" si="10"/>
        <v>0</v>
      </c>
      <c r="AT57" s="20">
        <f t="shared" si="11"/>
        <v>0</v>
      </c>
    </row>
    <row r="58" spans="1:46" x14ac:dyDescent="0.2">
      <c r="A58" s="13">
        <v>8</v>
      </c>
      <c r="B58" s="18" t="str">
        <f>Critères!$B51</f>
        <v>RGAA</v>
      </c>
      <c r="C58" s="18" t="str">
        <f>Critères!$C51</f>
        <v>8.2</v>
      </c>
      <c r="D58" s="18" t="str">
        <f>Critères!$A$50</f>
        <v>ÉLÉMENTS OBLIGATOIRES</v>
      </c>
      <c r="E58" s="18" t="s">
        <v>164</v>
      </c>
      <c r="F58" s="18" t="str">
        <f>'P01'!$E52</f>
        <v>NT</v>
      </c>
      <c r="G58" s="18" t="str">
        <f>'P02'!$E52</f>
        <v>NT</v>
      </c>
      <c r="H58" s="18" t="str">
        <f>'P03'!$E52</f>
        <v>NT</v>
      </c>
      <c r="I58" s="18" t="str">
        <f>'P04'!$E52</f>
        <v>NT</v>
      </c>
      <c r="J58" s="18" t="str">
        <f>'P05'!$E52</f>
        <v>NT</v>
      </c>
      <c r="K58" s="18" t="str">
        <f>'P06'!$E52</f>
        <v>NT</v>
      </c>
      <c r="L58" s="18" t="str">
        <f>'P07'!$E52</f>
        <v>NT</v>
      </c>
      <c r="M58" s="18" t="str">
        <f>'P08'!$E52</f>
        <v>NT</v>
      </c>
      <c r="N58" s="18" t="str">
        <f>'P09'!$E52</f>
        <v>NT</v>
      </c>
      <c r="O58" s="18" t="str">
        <f>'P10'!$E52</f>
        <v>NT</v>
      </c>
      <c r="P58" s="18" t="str">
        <f>'P11'!$E52</f>
        <v>NT</v>
      </c>
      <c r="Q58" s="18" t="str">
        <f>'P12'!$E52</f>
        <v>NT</v>
      </c>
      <c r="R58" s="18" t="str">
        <f>'P13'!$E52</f>
        <v>NT</v>
      </c>
      <c r="S58" s="18" t="str">
        <f>'P14'!$E52</f>
        <v>NT</v>
      </c>
      <c r="T58" s="18" t="str">
        <f>'P15'!$E52</f>
        <v>NT</v>
      </c>
      <c r="U58" s="20">
        <f t="shared" si="5"/>
        <v>0</v>
      </c>
      <c r="V58" s="20">
        <f t="shared" si="6"/>
        <v>0</v>
      </c>
      <c r="W58" s="20">
        <f t="shared" si="7"/>
        <v>0</v>
      </c>
      <c r="X58" s="20">
        <f t="shared" si="8"/>
        <v>15</v>
      </c>
      <c r="Y58" s="13" t="str">
        <f t="shared" si="9"/>
        <v>NT</v>
      </c>
      <c r="Z58" s="13"/>
      <c r="AA58" s="13">
        <v>8</v>
      </c>
      <c r="AB58" s="18" t="str">
        <f>Critères!$C51</f>
        <v>8.2</v>
      </c>
      <c r="AC58" s="18" t="str">
        <f>Critères!$A$50</f>
        <v>ÉLÉMENTS OBLIGATOIRES</v>
      </c>
      <c r="AD58" s="18" t="str">
        <f>'P01'!$F52</f>
        <v>N</v>
      </c>
      <c r="AE58" s="18" t="str">
        <f>'P02'!$F52</f>
        <v>N</v>
      </c>
      <c r="AF58" s="18" t="str">
        <f>'P03'!$F52</f>
        <v>N</v>
      </c>
      <c r="AG58" s="18" t="str">
        <f>'P04'!$F52</f>
        <v>N</v>
      </c>
      <c r="AH58" s="18" t="str">
        <f>'P05'!$F52</f>
        <v>N</v>
      </c>
      <c r="AI58" s="18" t="str">
        <f>'P06'!$F52</f>
        <v>N</v>
      </c>
      <c r="AJ58" s="18" t="str">
        <f>'P07'!$F52</f>
        <v>N</v>
      </c>
      <c r="AK58" s="18" t="str">
        <f>'P08'!$F52</f>
        <v>N</v>
      </c>
      <c r="AL58" s="18" t="str">
        <f>'P09'!$F52</f>
        <v>N</v>
      </c>
      <c r="AM58" s="18" t="str">
        <f>'P10'!$F52</f>
        <v>N</v>
      </c>
      <c r="AN58" s="18" t="str">
        <f>'P11'!$F52</f>
        <v>N</v>
      </c>
      <c r="AO58" s="18" t="str">
        <f>'P12'!$F52</f>
        <v>N</v>
      </c>
      <c r="AP58" s="18" t="str">
        <f>'P13'!$F52</f>
        <v>N</v>
      </c>
      <c r="AQ58" s="18" t="str">
        <f>'P14'!$F52</f>
        <v>N</v>
      </c>
      <c r="AR58" s="18" t="str">
        <f>'P15'!$F52</f>
        <v>N</v>
      </c>
      <c r="AS58" s="20">
        <f t="shared" si="10"/>
        <v>0</v>
      </c>
      <c r="AT58" s="20">
        <f t="shared" si="11"/>
        <v>0</v>
      </c>
    </row>
    <row r="59" spans="1:46" x14ac:dyDescent="0.2">
      <c r="A59" s="13">
        <v>8</v>
      </c>
      <c r="B59" s="18" t="str">
        <f>Critères!$B52</f>
        <v>RGAA</v>
      </c>
      <c r="C59" s="18" t="str">
        <f>Critères!$C52</f>
        <v>8.3</v>
      </c>
      <c r="D59" s="18" t="str">
        <f>Critères!$A$50</f>
        <v>ÉLÉMENTS OBLIGATOIRES</v>
      </c>
      <c r="E59" s="18" t="s">
        <v>164</v>
      </c>
      <c r="F59" s="18" t="str">
        <f>'P01'!$E53</f>
        <v>NT</v>
      </c>
      <c r="G59" s="18" t="str">
        <f>'P02'!$E53</f>
        <v>NT</v>
      </c>
      <c r="H59" s="18" t="str">
        <f>'P03'!$E53</f>
        <v>NT</v>
      </c>
      <c r="I59" s="18" t="str">
        <f>'P04'!$E53</f>
        <v>NT</v>
      </c>
      <c r="J59" s="18" t="str">
        <f>'P05'!$E53</f>
        <v>NT</v>
      </c>
      <c r="K59" s="18" t="str">
        <f>'P06'!$E53</f>
        <v>NT</v>
      </c>
      <c r="L59" s="18" t="str">
        <f>'P07'!$E53</f>
        <v>NT</v>
      </c>
      <c r="M59" s="18" t="str">
        <f>'P08'!$E53</f>
        <v>NT</v>
      </c>
      <c r="N59" s="18" t="str">
        <f>'P09'!$E53</f>
        <v>NT</v>
      </c>
      <c r="O59" s="18" t="str">
        <f>'P10'!$E53</f>
        <v>NT</v>
      </c>
      <c r="P59" s="18" t="str">
        <f>'P11'!$E53</f>
        <v>NT</v>
      </c>
      <c r="Q59" s="18" t="str">
        <f>'P12'!$E53</f>
        <v>NT</v>
      </c>
      <c r="R59" s="18" t="str">
        <f>'P13'!$E53</f>
        <v>NT</v>
      </c>
      <c r="S59" s="18" t="str">
        <f>'P14'!$E53</f>
        <v>NT</v>
      </c>
      <c r="T59" s="18" t="str">
        <f>'P15'!$E53</f>
        <v>NT</v>
      </c>
      <c r="U59" s="20">
        <f t="shared" si="5"/>
        <v>0</v>
      </c>
      <c r="V59" s="20">
        <f t="shared" si="6"/>
        <v>0</v>
      </c>
      <c r="W59" s="20">
        <f t="shared" si="7"/>
        <v>0</v>
      </c>
      <c r="X59" s="20">
        <f t="shared" si="8"/>
        <v>15</v>
      </c>
      <c r="Y59" s="13" t="str">
        <f t="shared" si="9"/>
        <v>NT</v>
      </c>
      <c r="Z59" s="13"/>
      <c r="AA59" s="13">
        <v>8</v>
      </c>
      <c r="AB59" s="18" t="str">
        <f>Critères!$C52</f>
        <v>8.3</v>
      </c>
      <c r="AC59" s="18" t="str">
        <f>Critères!$A$50</f>
        <v>ÉLÉMENTS OBLIGATOIRES</v>
      </c>
      <c r="AD59" s="18" t="str">
        <f>'P01'!$F53</f>
        <v>N</v>
      </c>
      <c r="AE59" s="18" t="str">
        <f>'P02'!$F53</f>
        <v>N</v>
      </c>
      <c r="AF59" s="18" t="str">
        <f>'P03'!$F53</f>
        <v>N</v>
      </c>
      <c r="AG59" s="18" t="str">
        <f>'P04'!$F53</f>
        <v>N</v>
      </c>
      <c r="AH59" s="18" t="str">
        <f>'P05'!$F53</f>
        <v>N</v>
      </c>
      <c r="AI59" s="18" t="str">
        <f>'P06'!$F53</f>
        <v>N</v>
      </c>
      <c r="AJ59" s="18" t="str">
        <f>'P07'!$F53</f>
        <v>N</v>
      </c>
      <c r="AK59" s="18" t="str">
        <f>'P08'!$F53</f>
        <v>N</v>
      </c>
      <c r="AL59" s="18" t="str">
        <f>'P09'!$F53</f>
        <v>N</v>
      </c>
      <c r="AM59" s="18" t="str">
        <f>'P10'!$F53</f>
        <v>N</v>
      </c>
      <c r="AN59" s="18" t="str">
        <f>'P11'!$F53</f>
        <v>N</v>
      </c>
      <c r="AO59" s="18" t="str">
        <f>'P12'!$F53</f>
        <v>N</v>
      </c>
      <c r="AP59" s="18" t="str">
        <f>'P13'!$F53</f>
        <v>N</v>
      </c>
      <c r="AQ59" s="18" t="str">
        <f>'P14'!$F53</f>
        <v>N</v>
      </c>
      <c r="AR59" s="18" t="str">
        <f>'P15'!$F53</f>
        <v>N</v>
      </c>
      <c r="AS59" s="20">
        <f t="shared" si="10"/>
        <v>0</v>
      </c>
      <c r="AT59" s="20">
        <f t="shared" si="11"/>
        <v>0</v>
      </c>
    </row>
    <row r="60" spans="1:46" x14ac:dyDescent="0.2">
      <c r="A60" s="13">
        <v>8</v>
      </c>
      <c r="B60" s="18" t="str">
        <f>Critères!$B53</f>
        <v>RGAA</v>
      </c>
      <c r="C60" s="18" t="str">
        <f>Critères!$C53</f>
        <v>8.4</v>
      </c>
      <c r="D60" s="18" t="str">
        <f>Critères!$A$50</f>
        <v>ÉLÉMENTS OBLIGATOIRES</v>
      </c>
      <c r="E60" s="18" t="s">
        <v>164</v>
      </c>
      <c r="F60" s="18" t="str">
        <f>'P01'!$E54</f>
        <v>NT</v>
      </c>
      <c r="G60" s="18" t="str">
        <f>'P02'!$E54</f>
        <v>NT</v>
      </c>
      <c r="H60" s="18" t="str">
        <f>'P03'!$E54</f>
        <v>NT</v>
      </c>
      <c r="I60" s="18" t="str">
        <f>'P04'!$E54</f>
        <v>NT</v>
      </c>
      <c r="J60" s="18" t="str">
        <f>'P05'!$E54</f>
        <v>NT</v>
      </c>
      <c r="K60" s="18" t="str">
        <f>'P06'!$E54</f>
        <v>NT</v>
      </c>
      <c r="L60" s="18" t="str">
        <f>'P07'!$E54</f>
        <v>NT</v>
      </c>
      <c r="M60" s="18" t="str">
        <f>'P08'!$E54</f>
        <v>NT</v>
      </c>
      <c r="N60" s="18" t="str">
        <f>'P09'!$E54</f>
        <v>NT</v>
      </c>
      <c r="O60" s="18" t="str">
        <f>'P10'!$E54</f>
        <v>NT</v>
      </c>
      <c r="P60" s="18" t="str">
        <f>'P11'!$E54</f>
        <v>NT</v>
      </c>
      <c r="Q60" s="18" t="str">
        <f>'P12'!$E54</f>
        <v>NT</v>
      </c>
      <c r="R60" s="18" t="str">
        <f>'P13'!$E54</f>
        <v>NT</v>
      </c>
      <c r="S60" s="18" t="str">
        <f>'P14'!$E54</f>
        <v>NT</v>
      </c>
      <c r="T60" s="18" t="str">
        <f>'P15'!$E54</f>
        <v>NT</v>
      </c>
      <c r="U60" s="20">
        <f t="shared" si="5"/>
        <v>0</v>
      </c>
      <c r="V60" s="20">
        <f t="shared" si="6"/>
        <v>0</v>
      </c>
      <c r="W60" s="20">
        <f t="shared" si="7"/>
        <v>0</v>
      </c>
      <c r="X60" s="20">
        <f t="shared" si="8"/>
        <v>15</v>
      </c>
      <c r="Y60" s="13" t="str">
        <f t="shared" si="9"/>
        <v>NT</v>
      </c>
      <c r="Z60" s="13"/>
      <c r="AA60" s="13">
        <v>8</v>
      </c>
      <c r="AB60" s="18" t="str">
        <f>Critères!$C53</f>
        <v>8.4</v>
      </c>
      <c r="AC60" s="18" t="str">
        <f>Critères!$A$50</f>
        <v>ÉLÉMENTS OBLIGATOIRES</v>
      </c>
      <c r="AD60" s="18" t="str">
        <f>'P01'!$F54</f>
        <v>N</v>
      </c>
      <c r="AE60" s="18" t="str">
        <f>'P02'!$F54</f>
        <v>N</v>
      </c>
      <c r="AF60" s="18" t="str">
        <f>'P03'!$F54</f>
        <v>N</v>
      </c>
      <c r="AG60" s="18" t="str">
        <f>'P04'!$F54</f>
        <v>N</v>
      </c>
      <c r="AH60" s="18" t="str">
        <f>'P05'!$F54</f>
        <v>N</v>
      </c>
      <c r="AI60" s="18" t="str">
        <f>'P06'!$F54</f>
        <v>N</v>
      </c>
      <c r="AJ60" s="18" t="str">
        <f>'P07'!$F54</f>
        <v>N</v>
      </c>
      <c r="AK60" s="18" t="str">
        <f>'P08'!$F54</f>
        <v>N</v>
      </c>
      <c r="AL60" s="18" t="str">
        <f>'P09'!$F54</f>
        <v>N</v>
      </c>
      <c r="AM60" s="18" t="str">
        <f>'P10'!$F54</f>
        <v>N</v>
      </c>
      <c r="AN60" s="18" t="str">
        <f>'P11'!$F54</f>
        <v>N</v>
      </c>
      <c r="AO60" s="18" t="str">
        <f>'P12'!$F54</f>
        <v>N</v>
      </c>
      <c r="AP60" s="18" t="str">
        <f>'P13'!$F54</f>
        <v>N</v>
      </c>
      <c r="AQ60" s="18" t="str">
        <f>'P14'!$F54</f>
        <v>N</v>
      </c>
      <c r="AR60" s="18" t="str">
        <f>'P15'!$F54</f>
        <v>N</v>
      </c>
      <c r="AS60" s="20">
        <f t="shared" si="10"/>
        <v>0</v>
      </c>
      <c r="AT60" s="20">
        <f t="shared" si="11"/>
        <v>0</v>
      </c>
    </row>
    <row r="61" spans="1:46" x14ac:dyDescent="0.2">
      <c r="A61" s="13">
        <v>8</v>
      </c>
      <c r="B61" s="18" t="str">
        <f>Critères!$B54</f>
        <v>RGAA</v>
      </c>
      <c r="C61" s="18" t="str">
        <f>Critères!$C54</f>
        <v>8.5</v>
      </c>
      <c r="D61" s="18" t="str">
        <f>Critères!$A$50</f>
        <v>ÉLÉMENTS OBLIGATOIRES</v>
      </c>
      <c r="E61" s="18" t="s">
        <v>164</v>
      </c>
      <c r="F61" s="18" t="str">
        <f>'P01'!$E55</f>
        <v>NT</v>
      </c>
      <c r="G61" s="18" t="str">
        <f>'P02'!$E55</f>
        <v>NT</v>
      </c>
      <c r="H61" s="18" t="str">
        <f>'P03'!$E55</f>
        <v>NT</v>
      </c>
      <c r="I61" s="18" t="str">
        <f>'P04'!$E55</f>
        <v>NT</v>
      </c>
      <c r="J61" s="18" t="str">
        <f>'P05'!$E55</f>
        <v>NT</v>
      </c>
      <c r="K61" s="18" t="str">
        <f>'P06'!$E55</f>
        <v>NT</v>
      </c>
      <c r="L61" s="18" t="str">
        <f>'P07'!$E55</f>
        <v>NT</v>
      </c>
      <c r="M61" s="18" t="str">
        <f>'P08'!$E55</f>
        <v>NT</v>
      </c>
      <c r="N61" s="18" t="str">
        <f>'P09'!$E55</f>
        <v>NT</v>
      </c>
      <c r="O61" s="18" t="str">
        <f>'P10'!$E55</f>
        <v>NT</v>
      </c>
      <c r="P61" s="18" t="str">
        <f>'P11'!$E55</f>
        <v>NT</v>
      </c>
      <c r="Q61" s="18" t="str">
        <f>'P12'!$E55</f>
        <v>NT</v>
      </c>
      <c r="R61" s="18" t="str">
        <f>'P13'!$E55</f>
        <v>NT</v>
      </c>
      <c r="S61" s="18" t="str">
        <f>'P14'!$E55</f>
        <v>NT</v>
      </c>
      <c r="T61" s="18" t="str">
        <f>'P15'!$E55</f>
        <v>NT</v>
      </c>
      <c r="U61" s="20">
        <f t="shared" si="5"/>
        <v>0</v>
      </c>
      <c r="V61" s="20">
        <f t="shared" si="6"/>
        <v>0</v>
      </c>
      <c r="W61" s="20">
        <f t="shared" si="7"/>
        <v>0</v>
      </c>
      <c r="X61" s="20">
        <f t="shared" si="8"/>
        <v>15</v>
      </c>
      <c r="Y61" s="13" t="str">
        <f t="shared" si="9"/>
        <v>NT</v>
      </c>
      <c r="Z61" s="13"/>
      <c r="AA61" s="13">
        <v>8</v>
      </c>
      <c r="AB61" s="18" t="str">
        <f>Critères!$C54</f>
        <v>8.5</v>
      </c>
      <c r="AC61" s="18" t="str">
        <f>Critères!$A$50</f>
        <v>ÉLÉMENTS OBLIGATOIRES</v>
      </c>
      <c r="AD61" s="18" t="str">
        <f>'P01'!$F55</f>
        <v>N</v>
      </c>
      <c r="AE61" s="18" t="str">
        <f>'P02'!$F55</f>
        <v>N</v>
      </c>
      <c r="AF61" s="18" t="str">
        <f>'P03'!$F55</f>
        <v>N</v>
      </c>
      <c r="AG61" s="18" t="str">
        <f>'P04'!$F55</f>
        <v>N</v>
      </c>
      <c r="AH61" s="18" t="str">
        <f>'P05'!$F55</f>
        <v>N</v>
      </c>
      <c r="AI61" s="18" t="str">
        <f>'P06'!$F55</f>
        <v>N</v>
      </c>
      <c r="AJ61" s="18" t="str">
        <f>'P07'!$F55</f>
        <v>N</v>
      </c>
      <c r="AK61" s="18" t="str">
        <f>'P08'!$F55</f>
        <v>N</v>
      </c>
      <c r="AL61" s="18" t="str">
        <f>'P09'!$F55</f>
        <v>N</v>
      </c>
      <c r="AM61" s="18" t="str">
        <f>'P10'!$F55</f>
        <v>N</v>
      </c>
      <c r="AN61" s="18" t="str">
        <f>'P11'!$F55</f>
        <v>N</v>
      </c>
      <c r="AO61" s="18" t="str">
        <f>'P12'!$F55</f>
        <v>N</v>
      </c>
      <c r="AP61" s="18" t="str">
        <f>'P13'!$F55</f>
        <v>N</v>
      </c>
      <c r="AQ61" s="18" t="str">
        <f>'P14'!$F55</f>
        <v>N</v>
      </c>
      <c r="AR61" s="18" t="str">
        <f>'P15'!$F55</f>
        <v>N</v>
      </c>
      <c r="AS61" s="20">
        <f t="shared" si="10"/>
        <v>0</v>
      </c>
      <c r="AT61" s="20">
        <f t="shared" si="11"/>
        <v>0</v>
      </c>
    </row>
    <row r="62" spans="1:46" x14ac:dyDescent="0.2">
      <c r="A62" s="13">
        <v>8</v>
      </c>
      <c r="B62" s="18" t="str">
        <f>Critères!$B55</f>
        <v>RGAA</v>
      </c>
      <c r="C62" s="18" t="str">
        <f>Critères!$C55</f>
        <v>8.6</v>
      </c>
      <c r="D62" s="18" t="str">
        <f>Critères!$A$50</f>
        <v>ÉLÉMENTS OBLIGATOIRES</v>
      </c>
      <c r="E62" s="18" t="s">
        <v>164</v>
      </c>
      <c r="F62" s="18" t="str">
        <f>'P01'!$E56</f>
        <v>NT</v>
      </c>
      <c r="G62" s="18" t="str">
        <f>'P02'!$E56</f>
        <v>NT</v>
      </c>
      <c r="H62" s="18" t="str">
        <f>'P03'!$E56</f>
        <v>NT</v>
      </c>
      <c r="I62" s="18" t="str">
        <f>'P04'!$E56</f>
        <v>NT</v>
      </c>
      <c r="J62" s="18" t="str">
        <f>'P05'!$E56</f>
        <v>NT</v>
      </c>
      <c r="K62" s="18" t="str">
        <f>'P06'!$E56</f>
        <v>NT</v>
      </c>
      <c r="L62" s="18" t="str">
        <f>'P07'!$E56</f>
        <v>NT</v>
      </c>
      <c r="M62" s="18" t="str">
        <f>'P08'!$E56</f>
        <v>NT</v>
      </c>
      <c r="N62" s="18" t="str">
        <f>'P09'!$E56</f>
        <v>NT</v>
      </c>
      <c r="O62" s="18" t="str">
        <f>'P10'!$E56</f>
        <v>NT</v>
      </c>
      <c r="P62" s="18" t="str">
        <f>'P11'!$E56</f>
        <v>NT</v>
      </c>
      <c r="Q62" s="18" t="str">
        <f>'P12'!$E56</f>
        <v>NT</v>
      </c>
      <c r="R62" s="18" t="str">
        <f>'P13'!$E56</f>
        <v>NT</v>
      </c>
      <c r="S62" s="18" t="str">
        <f>'P14'!$E56</f>
        <v>NT</v>
      </c>
      <c r="T62" s="18" t="str">
        <f>'P15'!$E56</f>
        <v>NT</v>
      </c>
      <c r="U62" s="20">
        <f t="shared" si="5"/>
        <v>0</v>
      </c>
      <c r="V62" s="20">
        <f t="shared" si="6"/>
        <v>0</v>
      </c>
      <c r="W62" s="20">
        <f t="shared" si="7"/>
        <v>0</v>
      </c>
      <c r="X62" s="20">
        <f t="shared" si="8"/>
        <v>15</v>
      </c>
      <c r="Y62" s="13" t="str">
        <f t="shared" si="9"/>
        <v>NT</v>
      </c>
      <c r="Z62" s="13"/>
      <c r="AA62" s="13">
        <v>8</v>
      </c>
      <c r="AB62" s="18" t="str">
        <f>Critères!$C55</f>
        <v>8.6</v>
      </c>
      <c r="AC62" s="18" t="str">
        <f>Critères!$A$50</f>
        <v>ÉLÉMENTS OBLIGATOIRES</v>
      </c>
      <c r="AD62" s="18" t="str">
        <f>'P01'!$F56</f>
        <v>N</v>
      </c>
      <c r="AE62" s="18" t="str">
        <f>'P02'!$F56</f>
        <v>N</v>
      </c>
      <c r="AF62" s="18" t="str">
        <f>'P03'!$F56</f>
        <v>N</v>
      </c>
      <c r="AG62" s="18" t="str">
        <f>'P04'!$F56</f>
        <v>N</v>
      </c>
      <c r="AH62" s="18" t="str">
        <f>'P05'!$F56</f>
        <v>N</v>
      </c>
      <c r="AI62" s="18" t="str">
        <f>'P06'!$F56</f>
        <v>N</v>
      </c>
      <c r="AJ62" s="18" t="str">
        <f>'P07'!$F56</f>
        <v>N</v>
      </c>
      <c r="AK62" s="18" t="str">
        <f>'P08'!$F56</f>
        <v>N</v>
      </c>
      <c r="AL62" s="18" t="str">
        <f>'P09'!$F56</f>
        <v>N</v>
      </c>
      <c r="AM62" s="18" t="str">
        <f>'P10'!$F56</f>
        <v>N</v>
      </c>
      <c r="AN62" s="18" t="str">
        <f>'P11'!$F56</f>
        <v>N</v>
      </c>
      <c r="AO62" s="18" t="str">
        <f>'P12'!$F56</f>
        <v>N</v>
      </c>
      <c r="AP62" s="18" t="str">
        <f>'P13'!$F56</f>
        <v>N</v>
      </c>
      <c r="AQ62" s="18" t="str">
        <f>'P14'!$F56</f>
        <v>N</v>
      </c>
      <c r="AR62" s="18" t="str">
        <f>'P15'!$F56</f>
        <v>N</v>
      </c>
      <c r="AS62" s="20">
        <f t="shared" si="10"/>
        <v>0</v>
      </c>
      <c r="AT62" s="20">
        <f t="shared" si="11"/>
        <v>0</v>
      </c>
    </row>
    <row r="63" spans="1:46" x14ac:dyDescent="0.2">
      <c r="A63" s="13">
        <v>8</v>
      </c>
      <c r="B63" s="18" t="str">
        <f>Critères!$B56</f>
        <v>RGAA</v>
      </c>
      <c r="C63" s="18" t="str">
        <f>Critères!$C56</f>
        <v>8.7</v>
      </c>
      <c r="D63" s="18" t="str">
        <f>Critères!$A$50</f>
        <v>ÉLÉMENTS OBLIGATOIRES</v>
      </c>
      <c r="E63" s="18" t="s">
        <v>165</v>
      </c>
      <c r="F63" s="18" t="str">
        <f>'P01'!$E57</f>
        <v>NT</v>
      </c>
      <c r="G63" s="18" t="str">
        <f>'P02'!$E57</f>
        <v>NT</v>
      </c>
      <c r="H63" s="18" t="str">
        <f>'P03'!$E57</f>
        <v>NT</v>
      </c>
      <c r="I63" s="18" t="str">
        <f>'P04'!$E57</f>
        <v>NT</v>
      </c>
      <c r="J63" s="18" t="str">
        <f>'P05'!$E57</f>
        <v>NT</v>
      </c>
      <c r="K63" s="18" t="str">
        <f>'P06'!$E57</f>
        <v>NT</v>
      </c>
      <c r="L63" s="18" t="str">
        <f>'P07'!$E57</f>
        <v>NT</v>
      </c>
      <c r="M63" s="18" t="str">
        <f>'P08'!$E57</f>
        <v>NT</v>
      </c>
      <c r="N63" s="18" t="str">
        <f>'P09'!$E57</f>
        <v>NT</v>
      </c>
      <c r="O63" s="18" t="str">
        <f>'P10'!$E57</f>
        <v>NT</v>
      </c>
      <c r="P63" s="18" t="str">
        <f>'P11'!$E57</f>
        <v>NT</v>
      </c>
      <c r="Q63" s="18" t="str">
        <f>'P12'!$E57</f>
        <v>NT</v>
      </c>
      <c r="R63" s="18" t="str">
        <f>'P13'!$E57</f>
        <v>NT</v>
      </c>
      <c r="S63" s="18" t="str">
        <f>'P14'!$E57</f>
        <v>NT</v>
      </c>
      <c r="T63" s="18" t="str">
        <f>'P15'!$E57</f>
        <v>NT</v>
      </c>
      <c r="U63" s="20">
        <f t="shared" si="5"/>
        <v>0</v>
      </c>
      <c r="V63" s="20">
        <f t="shared" si="6"/>
        <v>0</v>
      </c>
      <c r="W63" s="20">
        <f t="shared" si="7"/>
        <v>0</v>
      </c>
      <c r="X63" s="20">
        <f t="shared" si="8"/>
        <v>15</v>
      </c>
      <c r="Y63" s="13" t="str">
        <f t="shared" si="9"/>
        <v>NT</v>
      </c>
      <c r="Z63" s="13"/>
      <c r="AA63" s="13">
        <v>8</v>
      </c>
      <c r="AB63" s="18" t="str">
        <f>Critères!$C56</f>
        <v>8.7</v>
      </c>
      <c r="AC63" s="18" t="str">
        <f>Critères!$A$50</f>
        <v>ÉLÉMENTS OBLIGATOIRES</v>
      </c>
      <c r="AD63" s="18" t="str">
        <f>'P01'!$F57</f>
        <v>N</v>
      </c>
      <c r="AE63" s="18" t="str">
        <f>'P02'!$F57</f>
        <v>N</v>
      </c>
      <c r="AF63" s="18" t="str">
        <f>'P03'!$F57</f>
        <v>N</v>
      </c>
      <c r="AG63" s="18" t="str">
        <f>'P04'!$F57</f>
        <v>N</v>
      </c>
      <c r="AH63" s="18" t="str">
        <f>'P05'!$F57</f>
        <v>N</v>
      </c>
      <c r="AI63" s="18" t="str">
        <f>'P06'!$F57</f>
        <v>N</v>
      </c>
      <c r="AJ63" s="18" t="str">
        <f>'P07'!$F57</f>
        <v>N</v>
      </c>
      <c r="AK63" s="18" t="str">
        <f>'P08'!$F57</f>
        <v>N</v>
      </c>
      <c r="AL63" s="18" t="str">
        <f>'P09'!$F57</f>
        <v>N</v>
      </c>
      <c r="AM63" s="18" t="str">
        <f>'P10'!$F57</f>
        <v>N</v>
      </c>
      <c r="AN63" s="18" t="str">
        <f>'P11'!$F57</f>
        <v>N</v>
      </c>
      <c r="AO63" s="18" t="str">
        <f>'P12'!$F57</f>
        <v>N</v>
      </c>
      <c r="AP63" s="18" t="str">
        <f>'P13'!$F57</f>
        <v>N</v>
      </c>
      <c r="AQ63" s="18" t="str">
        <f>'P14'!$F57</f>
        <v>N</v>
      </c>
      <c r="AR63" s="18" t="str">
        <f>'P15'!$F57</f>
        <v>N</v>
      </c>
      <c r="AS63" s="20">
        <f t="shared" si="10"/>
        <v>0</v>
      </c>
      <c r="AT63" s="20">
        <f t="shared" si="11"/>
        <v>0</v>
      </c>
    </row>
    <row r="64" spans="1:46" x14ac:dyDescent="0.2">
      <c r="A64" s="13">
        <v>8</v>
      </c>
      <c r="B64" s="18" t="str">
        <f>Critères!$B57</f>
        <v>RGAA</v>
      </c>
      <c r="C64" s="18" t="str">
        <f>Critères!$C57</f>
        <v>8.8</v>
      </c>
      <c r="D64" s="18" t="str">
        <f>Critères!$A$50</f>
        <v>ÉLÉMENTS OBLIGATOIRES</v>
      </c>
      <c r="E64" s="18" t="s">
        <v>165</v>
      </c>
      <c r="F64" s="18" t="str">
        <f>'P01'!$E58</f>
        <v>NT</v>
      </c>
      <c r="G64" s="18" t="str">
        <f>'P02'!$E58</f>
        <v>NT</v>
      </c>
      <c r="H64" s="18" t="str">
        <f>'P03'!$E58</f>
        <v>NT</v>
      </c>
      <c r="I64" s="18" t="str">
        <f>'P04'!$E58</f>
        <v>NT</v>
      </c>
      <c r="J64" s="18" t="str">
        <f>'P05'!$E58</f>
        <v>NT</v>
      </c>
      <c r="K64" s="18" t="str">
        <f>'P06'!$E58</f>
        <v>NT</v>
      </c>
      <c r="L64" s="18" t="str">
        <f>'P07'!$E58</f>
        <v>NT</v>
      </c>
      <c r="M64" s="18" t="str">
        <f>'P08'!$E58</f>
        <v>NT</v>
      </c>
      <c r="N64" s="18" t="str">
        <f>'P09'!$E58</f>
        <v>NT</v>
      </c>
      <c r="O64" s="18" t="str">
        <f>'P10'!$E58</f>
        <v>NT</v>
      </c>
      <c r="P64" s="18" t="str">
        <f>'P11'!$E58</f>
        <v>NT</v>
      </c>
      <c r="Q64" s="18" t="str">
        <f>'P12'!$E58</f>
        <v>NT</v>
      </c>
      <c r="R64" s="18" t="str">
        <f>'P13'!$E58</f>
        <v>NT</v>
      </c>
      <c r="S64" s="18" t="str">
        <f>'P14'!$E58</f>
        <v>NT</v>
      </c>
      <c r="T64" s="18" t="str">
        <f>'P15'!$E58</f>
        <v>NT</v>
      </c>
      <c r="U64" s="20">
        <f t="shared" si="5"/>
        <v>0</v>
      </c>
      <c r="V64" s="20">
        <f t="shared" si="6"/>
        <v>0</v>
      </c>
      <c r="W64" s="20">
        <f t="shared" si="7"/>
        <v>0</v>
      </c>
      <c r="X64" s="20">
        <f t="shared" si="8"/>
        <v>15</v>
      </c>
      <c r="Y64" s="13" t="str">
        <f t="shared" si="9"/>
        <v>NT</v>
      </c>
      <c r="Z64" s="13"/>
      <c r="AA64" s="13">
        <v>8</v>
      </c>
      <c r="AB64" s="18" t="str">
        <f>Critères!$C57</f>
        <v>8.8</v>
      </c>
      <c r="AC64" s="18" t="str">
        <f>Critères!$A$50</f>
        <v>ÉLÉMENTS OBLIGATOIRES</v>
      </c>
      <c r="AD64" s="18" t="str">
        <f>'P01'!$F58</f>
        <v>N</v>
      </c>
      <c r="AE64" s="18" t="str">
        <f>'P02'!$F58</f>
        <v>N</v>
      </c>
      <c r="AF64" s="18" t="str">
        <f>'P03'!$F58</f>
        <v>N</v>
      </c>
      <c r="AG64" s="18" t="str">
        <f>'P04'!$F58</f>
        <v>N</v>
      </c>
      <c r="AH64" s="18" t="str">
        <f>'P05'!$F58</f>
        <v>N</v>
      </c>
      <c r="AI64" s="18" t="str">
        <f>'P06'!$F58</f>
        <v>N</v>
      </c>
      <c r="AJ64" s="18" t="str">
        <f>'P07'!$F58</f>
        <v>N</v>
      </c>
      <c r="AK64" s="18" t="str">
        <f>'P08'!$F58</f>
        <v>N</v>
      </c>
      <c r="AL64" s="18" t="str">
        <f>'P09'!$F58</f>
        <v>N</v>
      </c>
      <c r="AM64" s="18" t="str">
        <f>'P10'!$F58</f>
        <v>N</v>
      </c>
      <c r="AN64" s="18" t="str">
        <f>'P11'!$F58</f>
        <v>N</v>
      </c>
      <c r="AO64" s="18" t="str">
        <f>'P12'!$F58</f>
        <v>N</v>
      </c>
      <c r="AP64" s="18" t="str">
        <f>'P13'!$F58</f>
        <v>N</v>
      </c>
      <c r="AQ64" s="18" t="str">
        <f>'P14'!$F58</f>
        <v>N</v>
      </c>
      <c r="AR64" s="18" t="str">
        <f>'P15'!$F58</f>
        <v>N</v>
      </c>
      <c r="AS64" s="20">
        <f t="shared" si="10"/>
        <v>0</v>
      </c>
      <c r="AT64" s="20">
        <f t="shared" si="11"/>
        <v>0</v>
      </c>
    </row>
    <row r="65" spans="1:46" x14ac:dyDescent="0.2">
      <c r="A65" s="13">
        <v>8</v>
      </c>
      <c r="B65" s="18" t="str">
        <f>Critères!$B58</f>
        <v>RGAA</v>
      </c>
      <c r="C65" s="18" t="str">
        <f>Critères!$C58</f>
        <v>8.9</v>
      </c>
      <c r="D65" s="18" t="str">
        <f>Critères!$A$50</f>
        <v>ÉLÉMENTS OBLIGATOIRES</v>
      </c>
      <c r="E65" s="18" t="s">
        <v>164</v>
      </c>
      <c r="F65" s="18" t="str">
        <f>'P01'!$E59</f>
        <v>NT</v>
      </c>
      <c r="G65" s="18" t="str">
        <f>'P02'!$E59</f>
        <v>NT</v>
      </c>
      <c r="H65" s="18" t="str">
        <f>'P03'!$E59</f>
        <v>NT</v>
      </c>
      <c r="I65" s="18" t="str">
        <f>'P04'!$E59</f>
        <v>NT</v>
      </c>
      <c r="J65" s="18" t="str">
        <f>'P05'!$E59</f>
        <v>NT</v>
      </c>
      <c r="K65" s="18" t="str">
        <f>'P06'!$E59</f>
        <v>NT</v>
      </c>
      <c r="L65" s="18" t="str">
        <f>'P07'!$E59</f>
        <v>NT</v>
      </c>
      <c r="M65" s="18" t="str">
        <f>'P08'!$E59</f>
        <v>NT</v>
      </c>
      <c r="N65" s="18" t="str">
        <f>'P09'!$E59</f>
        <v>NT</v>
      </c>
      <c r="O65" s="18" t="str">
        <f>'P10'!$E59</f>
        <v>NT</v>
      </c>
      <c r="P65" s="18" t="str">
        <f>'P11'!$E59</f>
        <v>NT</v>
      </c>
      <c r="Q65" s="18" t="str">
        <f>'P12'!$E59</f>
        <v>NT</v>
      </c>
      <c r="R65" s="18" t="str">
        <f>'P13'!$E59</f>
        <v>NT</v>
      </c>
      <c r="S65" s="18" t="str">
        <f>'P14'!$E59</f>
        <v>NT</v>
      </c>
      <c r="T65" s="18" t="str">
        <f>'P15'!$E59</f>
        <v>NT</v>
      </c>
      <c r="U65" s="20">
        <f t="shared" si="5"/>
        <v>0</v>
      </c>
      <c r="V65" s="20">
        <f t="shared" si="6"/>
        <v>0</v>
      </c>
      <c r="W65" s="20">
        <f t="shared" si="7"/>
        <v>0</v>
      </c>
      <c r="X65" s="20">
        <f t="shared" si="8"/>
        <v>15</v>
      </c>
      <c r="Y65" s="13" t="str">
        <f t="shared" si="9"/>
        <v>NT</v>
      </c>
      <c r="Z65" s="13"/>
      <c r="AA65" s="13">
        <v>8</v>
      </c>
      <c r="AB65" s="18" t="str">
        <f>Critères!$C58</f>
        <v>8.9</v>
      </c>
      <c r="AC65" s="18" t="str">
        <f>Critères!$A$50</f>
        <v>ÉLÉMENTS OBLIGATOIRES</v>
      </c>
      <c r="AD65" s="18" t="str">
        <f>'P01'!$F59</f>
        <v>N</v>
      </c>
      <c r="AE65" s="18" t="str">
        <f>'P02'!$F59</f>
        <v>N</v>
      </c>
      <c r="AF65" s="18" t="str">
        <f>'P03'!$F59</f>
        <v>N</v>
      </c>
      <c r="AG65" s="18" t="str">
        <f>'P04'!$F59</f>
        <v>N</v>
      </c>
      <c r="AH65" s="18" t="str">
        <f>'P05'!$F59</f>
        <v>N</v>
      </c>
      <c r="AI65" s="18" t="str">
        <f>'P06'!$F59</f>
        <v>N</v>
      </c>
      <c r="AJ65" s="18" t="str">
        <f>'P07'!$F59</f>
        <v>N</v>
      </c>
      <c r="AK65" s="18" t="str">
        <f>'P08'!$F59</f>
        <v>N</v>
      </c>
      <c r="AL65" s="18" t="str">
        <f>'P09'!$F59</f>
        <v>N</v>
      </c>
      <c r="AM65" s="18" t="str">
        <f>'P10'!$F59</f>
        <v>N</v>
      </c>
      <c r="AN65" s="18" t="str">
        <f>'P11'!$F59</f>
        <v>N</v>
      </c>
      <c r="AO65" s="18" t="str">
        <f>'P12'!$F59</f>
        <v>N</v>
      </c>
      <c r="AP65" s="18" t="str">
        <f>'P13'!$F59</f>
        <v>N</v>
      </c>
      <c r="AQ65" s="18" t="str">
        <f>'P14'!$F59</f>
        <v>N</v>
      </c>
      <c r="AR65" s="18" t="str">
        <f>'P15'!$F59</f>
        <v>N</v>
      </c>
      <c r="AS65" s="20">
        <f t="shared" si="10"/>
        <v>0</v>
      </c>
      <c r="AT65" s="20">
        <f t="shared" si="11"/>
        <v>0</v>
      </c>
    </row>
    <row r="66" spans="1:46" x14ac:dyDescent="0.2">
      <c r="A66" s="13">
        <v>8</v>
      </c>
      <c r="B66" s="18" t="str">
        <f>Critères!$B59</f>
        <v>RGAA</v>
      </c>
      <c r="C66" s="18" t="str">
        <f>Critères!$C59</f>
        <v>8.10</v>
      </c>
      <c r="D66" s="18" t="str">
        <f>Critères!$A$50</f>
        <v>ÉLÉMENTS OBLIGATOIRES</v>
      </c>
      <c r="E66" s="18" t="s">
        <v>164</v>
      </c>
      <c r="F66" s="18" t="str">
        <f>'P01'!$E60</f>
        <v>NT</v>
      </c>
      <c r="G66" s="18" t="str">
        <f>'P02'!$E60</f>
        <v>NT</v>
      </c>
      <c r="H66" s="18" t="str">
        <f>'P03'!$E60</f>
        <v>NT</v>
      </c>
      <c r="I66" s="18" t="str">
        <f>'P04'!$E60</f>
        <v>NT</v>
      </c>
      <c r="J66" s="18" t="str">
        <f>'P05'!$E60</f>
        <v>NT</v>
      </c>
      <c r="K66" s="18" t="str">
        <f>'P06'!$E60</f>
        <v>NT</v>
      </c>
      <c r="L66" s="18" t="str">
        <f>'P07'!$E60</f>
        <v>NT</v>
      </c>
      <c r="M66" s="18" t="str">
        <f>'P08'!$E60</f>
        <v>NT</v>
      </c>
      <c r="N66" s="18" t="str">
        <f>'P09'!$E60</f>
        <v>NT</v>
      </c>
      <c r="O66" s="18" t="str">
        <f>'P10'!$E60</f>
        <v>NT</v>
      </c>
      <c r="P66" s="18" t="str">
        <f>'P11'!$E60</f>
        <v>NT</v>
      </c>
      <c r="Q66" s="18" t="str">
        <f>'P12'!$E60</f>
        <v>NT</v>
      </c>
      <c r="R66" s="18" t="str">
        <f>'P13'!$E60</f>
        <v>NT</v>
      </c>
      <c r="S66" s="18" t="str">
        <f>'P14'!$E60</f>
        <v>NT</v>
      </c>
      <c r="T66" s="18" t="str">
        <f>'P15'!$E60</f>
        <v>NT</v>
      </c>
      <c r="U66" s="20">
        <f t="shared" si="5"/>
        <v>0</v>
      </c>
      <c r="V66" s="20">
        <f t="shared" si="6"/>
        <v>0</v>
      </c>
      <c r="W66" s="20">
        <f t="shared" si="7"/>
        <v>0</v>
      </c>
      <c r="X66" s="20">
        <f t="shared" si="8"/>
        <v>15</v>
      </c>
      <c r="Y66" s="13" t="str">
        <f t="shared" si="9"/>
        <v>NT</v>
      </c>
      <c r="Z66" s="13"/>
      <c r="AA66" s="13">
        <v>8</v>
      </c>
      <c r="AB66" s="18" t="str">
        <f>Critères!$C59</f>
        <v>8.10</v>
      </c>
      <c r="AC66" s="18" t="str">
        <f>Critères!$A$50</f>
        <v>ÉLÉMENTS OBLIGATOIRES</v>
      </c>
      <c r="AD66" s="18" t="str">
        <f>'P01'!$F60</f>
        <v>N</v>
      </c>
      <c r="AE66" s="18" t="str">
        <f>'P02'!$F60</f>
        <v>N</v>
      </c>
      <c r="AF66" s="18" t="str">
        <f>'P03'!$F60</f>
        <v>N</v>
      </c>
      <c r="AG66" s="18" t="str">
        <f>'P04'!$F60</f>
        <v>N</v>
      </c>
      <c r="AH66" s="18" t="str">
        <f>'P05'!$F60</f>
        <v>N</v>
      </c>
      <c r="AI66" s="18" t="str">
        <f>'P06'!$F60</f>
        <v>N</v>
      </c>
      <c r="AJ66" s="18" t="str">
        <f>'P07'!$F60</f>
        <v>N</v>
      </c>
      <c r="AK66" s="18" t="str">
        <f>'P08'!$F60</f>
        <v>N</v>
      </c>
      <c r="AL66" s="18" t="str">
        <f>'P09'!$F60</f>
        <v>N</v>
      </c>
      <c r="AM66" s="18" t="str">
        <f>'P10'!$F60</f>
        <v>N</v>
      </c>
      <c r="AN66" s="18" t="str">
        <f>'P11'!$F60</f>
        <v>N</v>
      </c>
      <c r="AO66" s="18" t="str">
        <f>'P12'!$F60</f>
        <v>N</v>
      </c>
      <c r="AP66" s="18" t="str">
        <f>'P13'!$F60</f>
        <v>N</v>
      </c>
      <c r="AQ66" s="18" t="str">
        <f>'P14'!$F60</f>
        <v>N</v>
      </c>
      <c r="AR66" s="18" t="str">
        <f>'P15'!$F60</f>
        <v>N</v>
      </c>
      <c r="AS66" s="20">
        <f t="shared" si="10"/>
        <v>0</v>
      </c>
      <c r="AT66" s="20">
        <f t="shared" si="11"/>
        <v>0</v>
      </c>
    </row>
    <row r="67" spans="1:46" x14ac:dyDescent="0.2">
      <c r="A67" s="57"/>
      <c r="B67" s="58"/>
      <c r="C67" s="58"/>
      <c r="D67" s="58"/>
      <c r="E67" s="58"/>
      <c r="F67" s="58"/>
      <c r="G67" s="58"/>
      <c r="H67" s="58"/>
      <c r="I67" s="58"/>
      <c r="J67" s="58"/>
      <c r="K67" s="58"/>
      <c r="L67" s="58"/>
      <c r="M67" s="58"/>
      <c r="N67" s="58"/>
      <c r="O67" s="58"/>
      <c r="P67" s="58"/>
      <c r="Q67" s="58"/>
      <c r="R67" s="58"/>
      <c r="S67" s="58"/>
      <c r="T67" s="58"/>
      <c r="U67" s="62">
        <f>SUM(U57:U66)</f>
        <v>0</v>
      </c>
      <c r="V67" s="62">
        <f t="shared" ref="V67:X67" si="26">SUM(V57:V66)</f>
        <v>0</v>
      </c>
      <c r="W67" s="62">
        <f t="shared" si="26"/>
        <v>0</v>
      </c>
      <c r="X67" s="62">
        <f t="shared" si="26"/>
        <v>150</v>
      </c>
      <c r="Y67" s="13"/>
      <c r="Z67" s="13"/>
      <c r="AA67" s="57"/>
      <c r="AB67" s="58"/>
      <c r="AC67" s="58"/>
      <c r="AD67" s="58"/>
      <c r="AE67" s="58"/>
      <c r="AF67" s="58"/>
      <c r="AG67" s="58"/>
      <c r="AH67" s="58"/>
      <c r="AI67" s="58"/>
      <c r="AJ67" s="58"/>
      <c r="AK67" s="58"/>
      <c r="AL67" s="58"/>
      <c r="AM67" s="58"/>
      <c r="AN67" s="58"/>
      <c r="AO67" s="58"/>
      <c r="AP67" s="58"/>
      <c r="AQ67" s="58"/>
      <c r="AR67" s="58"/>
      <c r="AS67" s="62">
        <f>SUM(AS57:AS66)</f>
        <v>0</v>
      </c>
      <c r="AT67" s="62">
        <f t="shared" ref="AT67" si="27">SUM(AT57:AT66)</f>
        <v>0</v>
      </c>
    </row>
    <row r="68" spans="1:46" x14ac:dyDescent="0.2">
      <c r="A68" s="13">
        <v>9</v>
      </c>
      <c r="B68" s="18" t="str">
        <f>Critères!$B60</f>
        <v>RGAA</v>
      </c>
      <c r="C68" s="18" t="str">
        <f>Critères!$C60</f>
        <v>9.1</v>
      </c>
      <c r="D68" s="18" t="str">
        <f>Critères!$A$60</f>
        <v>STRUCTURATION</v>
      </c>
      <c r="E68" s="18" t="s">
        <v>164</v>
      </c>
      <c r="F68" s="18" t="str">
        <f>'P01'!$E61</f>
        <v>NT</v>
      </c>
      <c r="G68" s="18" t="str">
        <f>'P02'!$E61</f>
        <v>NT</v>
      </c>
      <c r="H68" s="18" t="str">
        <f>'P03'!$E61</f>
        <v>NT</v>
      </c>
      <c r="I68" s="18" t="str">
        <f>'P04'!$E61</f>
        <v>NT</v>
      </c>
      <c r="J68" s="18" t="str">
        <f>'P05'!$E61</f>
        <v>NT</v>
      </c>
      <c r="K68" s="18" t="str">
        <f>'P06'!$E61</f>
        <v>NT</v>
      </c>
      <c r="L68" s="18" t="str">
        <f>'P07'!$E61</f>
        <v>NT</v>
      </c>
      <c r="M68" s="18" t="str">
        <f>'P08'!$E61</f>
        <v>NT</v>
      </c>
      <c r="N68" s="18" t="str">
        <f>'P09'!$E61</f>
        <v>NT</v>
      </c>
      <c r="O68" s="18" t="str">
        <f>'P10'!$E61</f>
        <v>NT</v>
      </c>
      <c r="P68" s="18" t="str">
        <f>'P11'!$E61</f>
        <v>NT</v>
      </c>
      <c r="Q68" s="18" t="str">
        <f>'P12'!$E61</f>
        <v>NT</v>
      </c>
      <c r="R68" s="18" t="str">
        <f>'P13'!$E61</f>
        <v>NT</v>
      </c>
      <c r="S68" s="18" t="str">
        <f>'P14'!$E61</f>
        <v>NT</v>
      </c>
      <c r="T68" s="18" t="str">
        <f>'P15'!$E61</f>
        <v>NT</v>
      </c>
      <c r="U68" s="20">
        <f t="shared" si="5"/>
        <v>0</v>
      </c>
      <c r="V68" s="20">
        <f t="shared" si="6"/>
        <v>0</v>
      </c>
      <c r="W68" s="20">
        <f t="shared" si="7"/>
        <v>0</v>
      </c>
      <c r="X68" s="20">
        <f t="shared" si="8"/>
        <v>15</v>
      </c>
      <c r="Y68" s="13" t="str">
        <f t="shared" si="9"/>
        <v>NT</v>
      </c>
      <c r="Z68" s="13"/>
      <c r="AA68" s="13">
        <v>9</v>
      </c>
      <c r="AB68" s="18" t="str">
        <f>Critères!$C60</f>
        <v>9.1</v>
      </c>
      <c r="AC68" s="18" t="str">
        <f>Critères!$A$60</f>
        <v>STRUCTURATION</v>
      </c>
      <c r="AD68" s="18" t="str">
        <f>'P01'!$F61</f>
        <v>N</v>
      </c>
      <c r="AE68" s="18" t="str">
        <f>'P02'!$F61</f>
        <v>N</v>
      </c>
      <c r="AF68" s="18" t="str">
        <f>'P03'!$F61</f>
        <v>N</v>
      </c>
      <c r="AG68" s="18" t="str">
        <f>'P04'!$F61</f>
        <v>N</v>
      </c>
      <c r="AH68" s="18" t="str">
        <f>'P05'!$F61</f>
        <v>N</v>
      </c>
      <c r="AI68" s="18" t="str">
        <f>'P06'!$F61</f>
        <v>N</v>
      </c>
      <c r="AJ68" s="18" t="str">
        <f>'P07'!$F61</f>
        <v>N</v>
      </c>
      <c r="AK68" s="18" t="str">
        <f>'P08'!$F61</f>
        <v>N</v>
      </c>
      <c r="AL68" s="18" t="str">
        <f>'P09'!$F61</f>
        <v>N</v>
      </c>
      <c r="AM68" s="18" t="str">
        <f>'P10'!$F61</f>
        <v>N</v>
      </c>
      <c r="AN68" s="18" t="str">
        <f>'P11'!$F61</f>
        <v>N</v>
      </c>
      <c r="AO68" s="18" t="str">
        <f>'P12'!$F61</f>
        <v>N</v>
      </c>
      <c r="AP68" s="18" t="str">
        <f>'P13'!$F61</f>
        <v>N</v>
      </c>
      <c r="AQ68" s="18" t="str">
        <f>'P14'!$F61</f>
        <v>N</v>
      </c>
      <c r="AR68" s="18" t="str">
        <f>'P15'!$F61</f>
        <v>N</v>
      </c>
      <c r="AS68" s="20">
        <f t="shared" si="10"/>
        <v>0</v>
      </c>
      <c r="AT68" s="20">
        <f t="shared" si="11"/>
        <v>0</v>
      </c>
    </row>
    <row r="69" spans="1:46" x14ac:dyDescent="0.2">
      <c r="A69" s="13">
        <v>9</v>
      </c>
      <c r="B69" s="18" t="str">
        <f>Critères!$B61</f>
        <v>RGAA</v>
      </c>
      <c r="C69" s="18" t="str">
        <f>Critères!$C61</f>
        <v>9.2</v>
      </c>
      <c r="D69" s="18" t="str">
        <f>Critères!$A$60</f>
        <v>STRUCTURATION</v>
      </c>
      <c r="E69" s="18" t="s">
        <v>164</v>
      </c>
      <c r="F69" s="18" t="str">
        <f>'P01'!$E62</f>
        <v>NT</v>
      </c>
      <c r="G69" s="18" t="str">
        <f>'P02'!$E62</f>
        <v>NT</v>
      </c>
      <c r="H69" s="18" t="str">
        <f>'P03'!$E62</f>
        <v>NT</v>
      </c>
      <c r="I69" s="18" t="str">
        <f>'P04'!$E62</f>
        <v>NT</v>
      </c>
      <c r="J69" s="18" t="str">
        <f>'P05'!$E62</f>
        <v>NT</v>
      </c>
      <c r="K69" s="18" t="str">
        <f>'P06'!$E62</f>
        <v>NT</v>
      </c>
      <c r="L69" s="18" t="str">
        <f>'P07'!$E62</f>
        <v>NT</v>
      </c>
      <c r="M69" s="18" t="str">
        <f>'P08'!$E62</f>
        <v>NT</v>
      </c>
      <c r="N69" s="18" t="str">
        <f>'P09'!$E62</f>
        <v>NT</v>
      </c>
      <c r="O69" s="18" t="str">
        <f>'P10'!$E62</f>
        <v>NT</v>
      </c>
      <c r="P69" s="18" t="str">
        <f>'P11'!$E62</f>
        <v>NT</v>
      </c>
      <c r="Q69" s="18" t="str">
        <f>'P12'!$E62</f>
        <v>NT</v>
      </c>
      <c r="R69" s="18" t="str">
        <f>'P13'!$E62</f>
        <v>NT</v>
      </c>
      <c r="S69" s="18" t="str">
        <f>'P14'!$E62</f>
        <v>NT</v>
      </c>
      <c r="T69" s="18" t="str">
        <f>'P15'!$E62</f>
        <v>NT</v>
      </c>
      <c r="U69" s="20">
        <f t="shared" si="5"/>
        <v>0</v>
      </c>
      <c r="V69" s="20">
        <f t="shared" si="6"/>
        <v>0</v>
      </c>
      <c r="W69" s="20">
        <f t="shared" si="7"/>
        <v>0</v>
      </c>
      <c r="X69" s="20">
        <f t="shared" si="8"/>
        <v>15</v>
      </c>
      <c r="Y69" s="13" t="str">
        <f t="shared" si="9"/>
        <v>NT</v>
      </c>
      <c r="Z69" s="13"/>
      <c r="AA69" s="13">
        <v>9</v>
      </c>
      <c r="AB69" s="18" t="str">
        <f>Critères!$C61</f>
        <v>9.2</v>
      </c>
      <c r="AC69" s="18" t="str">
        <f>Critères!$A$60</f>
        <v>STRUCTURATION</v>
      </c>
      <c r="AD69" s="18" t="str">
        <f>'P01'!$F62</f>
        <v>N</v>
      </c>
      <c r="AE69" s="18" t="str">
        <f>'P02'!$F62</f>
        <v>N</v>
      </c>
      <c r="AF69" s="18" t="str">
        <f>'P03'!$F62</f>
        <v>N</v>
      </c>
      <c r="AG69" s="18" t="str">
        <f>'P04'!$F62</f>
        <v>N</v>
      </c>
      <c r="AH69" s="18" t="str">
        <f>'P05'!$F62</f>
        <v>N</v>
      </c>
      <c r="AI69" s="18" t="str">
        <f>'P06'!$F62</f>
        <v>N</v>
      </c>
      <c r="AJ69" s="18" t="str">
        <f>'P07'!$F62</f>
        <v>N</v>
      </c>
      <c r="AK69" s="18" t="str">
        <f>'P08'!$F62</f>
        <v>N</v>
      </c>
      <c r="AL69" s="18" t="str">
        <f>'P09'!$F62</f>
        <v>N</v>
      </c>
      <c r="AM69" s="18" t="str">
        <f>'P10'!$F62</f>
        <v>N</v>
      </c>
      <c r="AN69" s="18" t="str">
        <f>'P11'!$F62</f>
        <v>N</v>
      </c>
      <c r="AO69" s="18" t="str">
        <f>'P12'!$F62</f>
        <v>N</v>
      </c>
      <c r="AP69" s="18" t="str">
        <f>'P13'!$F62</f>
        <v>N</v>
      </c>
      <c r="AQ69" s="18" t="str">
        <f>'P14'!$F62</f>
        <v>N</v>
      </c>
      <c r="AR69" s="18" t="str">
        <f>'P15'!$F62</f>
        <v>N</v>
      </c>
      <c r="AS69" s="20">
        <f t="shared" si="10"/>
        <v>0</v>
      </c>
      <c r="AT69" s="20">
        <f t="shared" si="11"/>
        <v>0</v>
      </c>
    </row>
    <row r="70" spans="1:46" x14ac:dyDescent="0.2">
      <c r="A70" s="13">
        <v>9</v>
      </c>
      <c r="B70" s="18" t="str">
        <f>Critères!$B62</f>
        <v>RGAA</v>
      </c>
      <c r="C70" s="18" t="str">
        <f>Critères!$C62</f>
        <v>9.3</v>
      </c>
      <c r="D70" s="18" t="str">
        <f>Critères!$A$60</f>
        <v>STRUCTURATION</v>
      </c>
      <c r="E70" s="18" t="s">
        <v>164</v>
      </c>
      <c r="F70" s="18" t="str">
        <f>'P01'!$E63</f>
        <v>NT</v>
      </c>
      <c r="G70" s="18" t="str">
        <f>'P02'!$E63</f>
        <v>NT</v>
      </c>
      <c r="H70" s="18" t="str">
        <f>'P03'!$E63</f>
        <v>NT</v>
      </c>
      <c r="I70" s="18" t="str">
        <f>'P04'!$E63</f>
        <v>NT</v>
      </c>
      <c r="J70" s="18" t="str">
        <f>'P05'!$E63</f>
        <v>NT</v>
      </c>
      <c r="K70" s="18" t="str">
        <f>'P06'!$E63</f>
        <v>NT</v>
      </c>
      <c r="L70" s="18" t="str">
        <f>'P07'!$E63</f>
        <v>NT</v>
      </c>
      <c r="M70" s="18" t="str">
        <f>'P08'!$E63</f>
        <v>NT</v>
      </c>
      <c r="N70" s="18" t="str">
        <f>'P09'!$E63</f>
        <v>NT</v>
      </c>
      <c r="O70" s="18" t="str">
        <f>'P10'!$E63</f>
        <v>NT</v>
      </c>
      <c r="P70" s="18" t="str">
        <f>'P11'!$E63</f>
        <v>NT</v>
      </c>
      <c r="Q70" s="18" t="str">
        <f>'P12'!$E63</f>
        <v>NT</v>
      </c>
      <c r="R70" s="18" t="str">
        <f>'P13'!$E63</f>
        <v>NT</v>
      </c>
      <c r="S70" s="18" t="str">
        <f>'P14'!$E63</f>
        <v>NT</v>
      </c>
      <c r="T70" s="18" t="str">
        <f>'P15'!$E63</f>
        <v>NT</v>
      </c>
      <c r="U70" s="20">
        <f t="shared" si="5"/>
        <v>0</v>
      </c>
      <c r="V70" s="20">
        <f t="shared" si="6"/>
        <v>0</v>
      </c>
      <c r="W70" s="20">
        <f t="shared" si="7"/>
        <v>0</v>
      </c>
      <c r="X70" s="20">
        <f t="shared" si="8"/>
        <v>15</v>
      </c>
      <c r="Y70" s="13" t="str">
        <f t="shared" si="9"/>
        <v>NT</v>
      </c>
      <c r="Z70" s="13"/>
      <c r="AA70" s="13">
        <v>9</v>
      </c>
      <c r="AB70" s="18" t="str">
        <f>Critères!$C62</f>
        <v>9.3</v>
      </c>
      <c r="AC70" s="18" t="str">
        <f>Critères!$A$60</f>
        <v>STRUCTURATION</v>
      </c>
      <c r="AD70" s="18" t="str">
        <f>'P01'!$F63</f>
        <v>N</v>
      </c>
      <c r="AE70" s="18" t="str">
        <f>'P02'!$F63</f>
        <v>N</v>
      </c>
      <c r="AF70" s="18" t="str">
        <f>'P03'!$F63</f>
        <v>N</v>
      </c>
      <c r="AG70" s="18" t="str">
        <f>'P04'!$F63</f>
        <v>N</v>
      </c>
      <c r="AH70" s="18" t="str">
        <f>'P05'!$F63</f>
        <v>N</v>
      </c>
      <c r="AI70" s="18" t="str">
        <f>'P06'!$F63</f>
        <v>N</v>
      </c>
      <c r="AJ70" s="18" t="str">
        <f>'P07'!$F63</f>
        <v>N</v>
      </c>
      <c r="AK70" s="18" t="str">
        <f>'P08'!$F63</f>
        <v>N</v>
      </c>
      <c r="AL70" s="18" t="str">
        <f>'P09'!$F63</f>
        <v>N</v>
      </c>
      <c r="AM70" s="18" t="str">
        <f>'P10'!$F63</f>
        <v>N</v>
      </c>
      <c r="AN70" s="18" t="str">
        <f>'P11'!$F63</f>
        <v>N</v>
      </c>
      <c r="AO70" s="18" t="str">
        <f>'P12'!$F63</f>
        <v>N</v>
      </c>
      <c r="AP70" s="18" t="str">
        <f>'P13'!$F63</f>
        <v>N</v>
      </c>
      <c r="AQ70" s="18" t="str">
        <f>'P14'!$F63</f>
        <v>N</v>
      </c>
      <c r="AR70" s="18" t="str">
        <f>'P15'!$F63</f>
        <v>N</v>
      </c>
      <c r="AS70" s="20">
        <f t="shared" si="10"/>
        <v>0</v>
      </c>
      <c r="AT70" s="20">
        <f t="shared" si="11"/>
        <v>0</v>
      </c>
    </row>
    <row r="71" spans="1:46" x14ac:dyDescent="0.2">
      <c r="A71" s="13">
        <v>9</v>
      </c>
      <c r="B71" s="18" t="str">
        <f>Critères!$B63</f>
        <v>RGAA</v>
      </c>
      <c r="C71" s="18" t="str">
        <f>Critères!$C63</f>
        <v>9.4</v>
      </c>
      <c r="D71" s="18" t="str">
        <f>Critères!$A$60</f>
        <v>STRUCTURATION</v>
      </c>
      <c r="E71" s="18" t="s">
        <v>164</v>
      </c>
      <c r="F71" s="18" t="str">
        <f>'P01'!$E64</f>
        <v>NT</v>
      </c>
      <c r="G71" s="18" t="str">
        <f>'P02'!$E64</f>
        <v>NT</v>
      </c>
      <c r="H71" s="18" t="str">
        <f>'P03'!$E64</f>
        <v>NT</v>
      </c>
      <c r="I71" s="18" t="str">
        <f>'P04'!$E64</f>
        <v>NT</v>
      </c>
      <c r="J71" s="18" t="str">
        <f>'P05'!$E64</f>
        <v>NT</v>
      </c>
      <c r="K71" s="18" t="str">
        <f>'P06'!$E64</f>
        <v>NT</v>
      </c>
      <c r="L71" s="18" t="str">
        <f>'P07'!$E64</f>
        <v>NT</v>
      </c>
      <c r="M71" s="18" t="str">
        <f>'P08'!$E64</f>
        <v>NT</v>
      </c>
      <c r="N71" s="18" t="str">
        <f>'P09'!$E64</f>
        <v>NT</v>
      </c>
      <c r="O71" s="18" t="str">
        <f>'P10'!$E64</f>
        <v>NT</v>
      </c>
      <c r="P71" s="18" t="str">
        <f>'P11'!$E64</f>
        <v>NT</v>
      </c>
      <c r="Q71" s="18" t="str">
        <f>'P12'!$E64</f>
        <v>NT</v>
      </c>
      <c r="R71" s="18" t="str">
        <f>'P13'!$E64</f>
        <v>NT</v>
      </c>
      <c r="S71" s="18" t="str">
        <f>'P14'!$E64</f>
        <v>NT</v>
      </c>
      <c r="T71" s="18" t="str">
        <f>'P15'!$E64</f>
        <v>NT</v>
      </c>
      <c r="U71" s="20">
        <f t="shared" si="5"/>
        <v>0</v>
      </c>
      <c r="V71" s="20">
        <f t="shared" si="6"/>
        <v>0</v>
      </c>
      <c r="W71" s="20">
        <f t="shared" si="7"/>
        <v>0</v>
      </c>
      <c r="X71" s="20">
        <f t="shared" si="8"/>
        <v>15</v>
      </c>
      <c r="Y71" s="13" t="str">
        <f t="shared" si="9"/>
        <v>NT</v>
      </c>
      <c r="Z71" s="13"/>
      <c r="AA71" s="13">
        <v>9</v>
      </c>
      <c r="AB71" s="18" t="str">
        <f>Critères!$C63</f>
        <v>9.4</v>
      </c>
      <c r="AC71" s="18" t="str">
        <f>Critères!$A$60</f>
        <v>STRUCTURATION</v>
      </c>
      <c r="AD71" s="18" t="str">
        <f>'P01'!$F64</f>
        <v>N</v>
      </c>
      <c r="AE71" s="18" t="str">
        <f>'P02'!$F64</f>
        <v>N</v>
      </c>
      <c r="AF71" s="18" t="str">
        <f>'P03'!$F64</f>
        <v>N</v>
      </c>
      <c r="AG71" s="18" t="str">
        <f>'P04'!$F64</f>
        <v>N</v>
      </c>
      <c r="AH71" s="18" t="str">
        <f>'P05'!$F64</f>
        <v>N</v>
      </c>
      <c r="AI71" s="18" t="str">
        <f>'P06'!$F64</f>
        <v>N</v>
      </c>
      <c r="AJ71" s="18" t="str">
        <f>'P07'!$F64</f>
        <v>N</v>
      </c>
      <c r="AK71" s="18" t="str">
        <f>'P08'!$F64</f>
        <v>N</v>
      </c>
      <c r="AL71" s="18" t="str">
        <f>'P09'!$F64</f>
        <v>N</v>
      </c>
      <c r="AM71" s="18" t="str">
        <f>'P10'!$F64</f>
        <v>N</v>
      </c>
      <c r="AN71" s="18" t="str">
        <f>'P11'!$F64</f>
        <v>N</v>
      </c>
      <c r="AO71" s="18" t="str">
        <f>'P12'!$F64</f>
        <v>N</v>
      </c>
      <c r="AP71" s="18" t="str">
        <f>'P13'!$F64</f>
        <v>N</v>
      </c>
      <c r="AQ71" s="18" t="str">
        <f>'P14'!$F64</f>
        <v>N</v>
      </c>
      <c r="AR71" s="18" t="str">
        <f>'P15'!$F64</f>
        <v>N</v>
      </c>
      <c r="AS71" s="20">
        <f t="shared" si="10"/>
        <v>0</v>
      </c>
      <c r="AT71" s="20">
        <f t="shared" si="11"/>
        <v>0</v>
      </c>
    </row>
    <row r="72" spans="1:46" x14ac:dyDescent="0.2">
      <c r="A72" s="57"/>
      <c r="B72" s="58"/>
      <c r="C72" s="58"/>
      <c r="D72" s="58"/>
      <c r="E72" s="58"/>
      <c r="F72" s="58"/>
      <c r="G72" s="58"/>
      <c r="H72" s="58"/>
      <c r="I72" s="58"/>
      <c r="J72" s="58"/>
      <c r="K72" s="58"/>
      <c r="L72" s="58"/>
      <c r="M72" s="58"/>
      <c r="N72" s="58"/>
      <c r="O72" s="58"/>
      <c r="P72" s="58"/>
      <c r="Q72" s="58"/>
      <c r="R72" s="58"/>
      <c r="S72" s="58"/>
      <c r="T72" s="58"/>
      <c r="U72" s="62">
        <f>SUM(U68:U71)</f>
        <v>0</v>
      </c>
      <c r="V72" s="62">
        <f t="shared" ref="V72:X72" si="28">SUM(V68:V71)</f>
        <v>0</v>
      </c>
      <c r="W72" s="62">
        <f t="shared" si="28"/>
        <v>0</v>
      </c>
      <c r="X72" s="62">
        <f t="shared" si="28"/>
        <v>60</v>
      </c>
      <c r="Y72" s="13"/>
      <c r="Z72" s="13"/>
      <c r="AA72" s="57"/>
      <c r="AB72" s="58"/>
      <c r="AC72" s="58"/>
      <c r="AD72" s="58"/>
      <c r="AE72" s="58"/>
      <c r="AF72" s="58"/>
      <c r="AG72" s="58"/>
      <c r="AH72" s="58"/>
      <c r="AI72" s="58"/>
      <c r="AJ72" s="58"/>
      <c r="AK72" s="58"/>
      <c r="AL72" s="58"/>
      <c r="AM72" s="58"/>
      <c r="AN72" s="58"/>
      <c r="AO72" s="58"/>
      <c r="AP72" s="58"/>
      <c r="AQ72" s="58"/>
      <c r="AR72" s="58"/>
      <c r="AS72" s="62">
        <f>SUM(AS68:AS71)</f>
        <v>0</v>
      </c>
      <c r="AT72" s="62">
        <f t="shared" ref="AT72" si="29">SUM(AT68:AT71)</f>
        <v>0</v>
      </c>
    </row>
    <row r="73" spans="1:46" x14ac:dyDescent="0.2">
      <c r="A73" s="13">
        <v>10</v>
      </c>
      <c r="B73" s="18" t="str">
        <f>Critères!$B64</f>
        <v>RGAA</v>
      </c>
      <c r="C73" s="18" t="str">
        <f>Critères!$C64</f>
        <v>10.1</v>
      </c>
      <c r="D73" s="18" t="str">
        <f>Critères!$A$64</f>
        <v>PRÉSENTATION</v>
      </c>
      <c r="E73" s="18" t="s">
        <v>164</v>
      </c>
      <c r="F73" s="18" t="str">
        <f>'P01'!$E65</f>
        <v>NT</v>
      </c>
      <c r="G73" s="18" t="str">
        <f>'P02'!$E65</f>
        <v>NT</v>
      </c>
      <c r="H73" s="18" t="str">
        <f>'P03'!$E65</f>
        <v>NT</v>
      </c>
      <c r="I73" s="18" t="str">
        <f>'P04'!$E65</f>
        <v>NT</v>
      </c>
      <c r="J73" s="18" t="str">
        <f>'P05'!$E65</f>
        <v>NT</v>
      </c>
      <c r="K73" s="18" t="str">
        <f>'P06'!$E65</f>
        <v>NT</v>
      </c>
      <c r="L73" s="18" t="str">
        <f>'P07'!$E65</f>
        <v>NT</v>
      </c>
      <c r="M73" s="18" t="str">
        <f>'P08'!$E65</f>
        <v>NT</v>
      </c>
      <c r="N73" s="18" t="str">
        <f>'P09'!$E65</f>
        <v>NT</v>
      </c>
      <c r="O73" s="18" t="str">
        <f>'P10'!$E65</f>
        <v>NT</v>
      </c>
      <c r="P73" s="18" t="str">
        <f>'P11'!$E65</f>
        <v>NT</v>
      </c>
      <c r="Q73" s="18" t="str">
        <f>'P12'!$E65</f>
        <v>NT</v>
      </c>
      <c r="R73" s="18" t="str">
        <f>'P13'!$E65</f>
        <v>NT</v>
      </c>
      <c r="S73" s="18" t="str">
        <f>'P14'!$E65</f>
        <v>NT</v>
      </c>
      <c r="T73" s="18" t="str">
        <f>'P15'!$E65</f>
        <v>NT</v>
      </c>
      <c r="U73" s="20">
        <f t="shared" si="5"/>
        <v>0</v>
      </c>
      <c r="V73" s="20">
        <f t="shared" si="6"/>
        <v>0</v>
      </c>
      <c r="W73" s="20">
        <f t="shared" si="7"/>
        <v>0</v>
      </c>
      <c r="X73" s="20">
        <f t="shared" si="8"/>
        <v>15</v>
      </c>
      <c r="Y73" s="13" t="str">
        <f t="shared" si="9"/>
        <v>NT</v>
      </c>
      <c r="Z73" s="13"/>
      <c r="AA73" s="13">
        <v>10</v>
      </c>
      <c r="AB73" s="18" t="str">
        <f>Critères!$C64</f>
        <v>10.1</v>
      </c>
      <c r="AC73" s="18" t="str">
        <f>Critères!$A$64</f>
        <v>PRÉSENTATION</v>
      </c>
      <c r="AD73" s="18" t="str">
        <f>'P01'!$F65</f>
        <v>N</v>
      </c>
      <c r="AE73" s="18" t="str">
        <f>'P02'!$F65</f>
        <v>N</v>
      </c>
      <c r="AF73" s="18" t="str">
        <f>'P03'!$F65</f>
        <v>N</v>
      </c>
      <c r="AG73" s="18" t="str">
        <f>'P04'!$F65</f>
        <v>N</v>
      </c>
      <c r="AH73" s="18" t="str">
        <f>'P05'!$F65</f>
        <v>N</v>
      </c>
      <c r="AI73" s="18" t="str">
        <f>'P06'!$F65</f>
        <v>N</v>
      </c>
      <c r="AJ73" s="18" t="str">
        <f>'P07'!$F65</f>
        <v>N</v>
      </c>
      <c r="AK73" s="18" t="str">
        <f>'P08'!$F65</f>
        <v>N</v>
      </c>
      <c r="AL73" s="18" t="str">
        <f>'P09'!$F65</f>
        <v>N</v>
      </c>
      <c r="AM73" s="18" t="str">
        <f>'P10'!$F65</f>
        <v>N</v>
      </c>
      <c r="AN73" s="18" t="str">
        <f>'P11'!$F65</f>
        <v>N</v>
      </c>
      <c r="AO73" s="18" t="str">
        <f>'P12'!$F65</f>
        <v>N</v>
      </c>
      <c r="AP73" s="18" t="str">
        <f>'P13'!$F65</f>
        <v>N</v>
      </c>
      <c r="AQ73" s="18" t="str">
        <f>'P14'!$F65</f>
        <v>N</v>
      </c>
      <c r="AR73" s="18" t="str">
        <f>'P15'!$F65</f>
        <v>N</v>
      </c>
      <c r="AS73" s="20">
        <f t="shared" si="10"/>
        <v>0</v>
      </c>
      <c r="AT73" s="20">
        <f t="shared" si="11"/>
        <v>0</v>
      </c>
    </row>
    <row r="74" spans="1:46" x14ac:dyDescent="0.2">
      <c r="A74" s="13">
        <v>10</v>
      </c>
      <c r="B74" s="18" t="str">
        <f>Critères!$B65</f>
        <v>RGAA</v>
      </c>
      <c r="C74" s="18" t="str">
        <f>Critères!$C65</f>
        <v>10.2</v>
      </c>
      <c r="D74" s="18" t="str">
        <f>Critères!$A$64</f>
        <v>PRÉSENTATION</v>
      </c>
      <c r="E74" s="18" t="s">
        <v>164</v>
      </c>
      <c r="F74" s="18" t="str">
        <f>'P01'!$E66</f>
        <v>NT</v>
      </c>
      <c r="G74" s="18" t="str">
        <f>'P02'!$E66</f>
        <v>NT</v>
      </c>
      <c r="H74" s="18" t="str">
        <f>'P03'!$E66</f>
        <v>NT</v>
      </c>
      <c r="I74" s="18" t="str">
        <f>'P04'!$E66</f>
        <v>NT</v>
      </c>
      <c r="J74" s="18" t="str">
        <f>'P05'!$E66</f>
        <v>NT</v>
      </c>
      <c r="K74" s="18" t="str">
        <f>'P06'!$E66</f>
        <v>NT</v>
      </c>
      <c r="L74" s="18" t="str">
        <f>'P07'!$E66</f>
        <v>NT</v>
      </c>
      <c r="M74" s="18" t="str">
        <f>'P08'!$E66</f>
        <v>NT</v>
      </c>
      <c r="N74" s="18" t="str">
        <f>'P09'!$E66</f>
        <v>NT</v>
      </c>
      <c r="O74" s="18" t="str">
        <f>'P10'!$E66</f>
        <v>NT</v>
      </c>
      <c r="P74" s="18" t="str">
        <f>'P11'!$E66</f>
        <v>NT</v>
      </c>
      <c r="Q74" s="18" t="str">
        <f>'P12'!$E66</f>
        <v>NT</v>
      </c>
      <c r="R74" s="18" t="str">
        <f>'P13'!$E66</f>
        <v>NT</v>
      </c>
      <c r="S74" s="18" t="str">
        <f>'P14'!$E66</f>
        <v>NT</v>
      </c>
      <c r="T74" s="18" t="str">
        <f>'P15'!$E66</f>
        <v>NT</v>
      </c>
      <c r="U74" s="20">
        <f t="shared" si="5"/>
        <v>0</v>
      </c>
      <c r="V74" s="20">
        <f t="shared" si="6"/>
        <v>0</v>
      </c>
      <c r="W74" s="20">
        <f t="shared" si="7"/>
        <v>0</v>
      </c>
      <c r="X74" s="20">
        <f t="shared" si="8"/>
        <v>15</v>
      </c>
      <c r="Y74" s="13" t="str">
        <f t="shared" si="9"/>
        <v>NT</v>
      </c>
      <c r="Z74" s="13"/>
      <c r="AA74" s="13">
        <v>10</v>
      </c>
      <c r="AB74" s="18" t="str">
        <f>Critères!$C65</f>
        <v>10.2</v>
      </c>
      <c r="AC74" s="18" t="str">
        <f>Critères!$A$64</f>
        <v>PRÉSENTATION</v>
      </c>
      <c r="AD74" s="18" t="str">
        <f>'P01'!$F66</f>
        <v>N</v>
      </c>
      <c r="AE74" s="18" t="str">
        <f>'P02'!$F66</f>
        <v>N</v>
      </c>
      <c r="AF74" s="18" t="str">
        <f>'P03'!$F66</f>
        <v>N</v>
      </c>
      <c r="AG74" s="18" t="str">
        <f>'P04'!$F66</f>
        <v>N</v>
      </c>
      <c r="AH74" s="18" t="str">
        <f>'P05'!$F66</f>
        <v>N</v>
      </c>
      <c r="AI74" s="18" t="str">
        <f>'P06'!$F66</f>
        <v>N</v>
      </c>
      <c r="AJ74" s="18" t="str">
        <f>'P07'!$F66</f>
        <v>N</v>
      </c>
      <c r="AK74" s="18" t="str">
        <f>'P08'!$F66</f>
        <v>N</v>
      </c>
      <c r="AL74" s="18" t="str">
        <f>'P09'!$F66</f>
        <v>N</v>
      </c>
      <c r="AM74" s="18" t="str">
        <f>'P10'!$F66</f>
        <v>N</v>
      </c>
      <c r="AN74" s="18" t="str">
        <f>'P11'!$F66</f>
        <v>N</v>
      </c>
      <c r="AO74" s="18" t="str">
        <f>'P12'!$F66</f>
        <v>N</v>
      </c>
      <c r="AP74" s="18" t="str">
        <f>'P13'!$F66</f>
        <v>N</v>
      </c>
      <c r="AQ74" s="18" t="str">
        <f>'P14'!$F66</f>
        <v>N</v>
      </c>
      <c r="AR74" s="18" t="str">
        <f>'P15'!$F66</f>
        <v>N</v>
      </c>
      <c r="AS74" s="20">
        <f t="shared" si="10"/>
        <v>0</v>
      </c>
      <c r="AT74" s="20">
        <f t="shared" si="11"/>
        <v>0</v>
      </c>
    </row>
    <row r="75" spans="1:46" x14ac:dyDescent="0.2">
      <c r="A75" s="13">
        <v>10</v>
      </c>
      <c r="B75" s="18" t="str">
        <f>Critères!$B66</f>
        <v>RGAA</v>
      </c>
      <c r="C75" s="18" t="str">
        <f>Critères!$C66</f>
        <v>10.3</v>
      </c>
      <c r="D75" s="18" t="str">
        <f>Critères!$A$64</f>
        <v>PRÉSENTATION</v>
      </c>
      <c r="E75" s="18" t="s">
        <v>164</v>
      </c>
      <c r="F75" s="18" t="str">
        <f>'P01'!$E67</f>
        <v>NT</v>
      </c>
      <c r="G75" s="18" t="str">
        <f>'P02'!$E67</f>
        <v>NT</v>
      </c>
      <c r="H75" s="18" t="str">
        <f>'P03'!$E67</f>
        <v>NT</v>
      </c>
      <c r="I75" s="18" t="str">
        <f>'P04'!$E67</f>
        <v>NT</v>
      </c>
      <c r="J75" s="18" t="str">
        <f>'P05'!$E67</f>
        <v>NT</v>
      </c>
      <c r="K75" s="18" t="str">
        <f>'P06'!$E67</f>
        <v>NT</v>
      </c>
      <c r="L75" s="18" t="str">
        <f>'P07'!$E67</f>
        <v>NT</v>
      </c>
      <c r="M75" s="18" t="str">
        <f>'P08'!$E67</f>
        <v>NT</v>
      </c>
      <c r="N75" s="18" t="str">
        <f>'P09'!$E67</f>
        <v>NT</v>
      </c>
      <c r="O75" s="18" t="str">
        <f>'P10'!$E67</f>
        <v>NT</v>
      </c>
      <c r="P75" s="18" t="str">
        <f>'P11'!$E67</f>
        <v>NT</v>
      </c>
      <c r="Q75" s="18" t="str">
        <f>'P12'!$E67</f>
        <v>NT</v>
      </c>
      <c r="R75" s="18" t="str">
        <f>'P13'!$E67</f>
        <v>NT</v>
      </c>
      <c r="S75" s="18" t="str">
        <f>'P14'!$E67</f>
        <v>NT</v>
      </c>
      <c r="T75" s="18" t="str">
        <f>'P15'!$E67</f>
        <v>NT</v>
      </c>
      <c r="U75" s="20">
        <f t="shared" si="5"/>
        <v>0</v>
      </c>
      <c r="V75" s="20">
        <f t="shared" si="6"/>
        <v>0</v>
      </c>
      <c r="W75" s="20">
        <f t="shared" si="7"/>
        <v>0</v>
      </c>
      <c r="X75" s="20">
        <f t="shared" si="8"/>
        <v>15</v>
      </c>
      <c r="Y75" s="13" t="str">
        <f t="shared" si="9"/>
        <v>NT</v>
      </c>
      <c r="Z75" s="13"/>
      <c r="AA75" s="13">
        <v>10</v>
      </c>
      <c r="AB75" s="18" t="str">
        <f>Critères!$C66</f>
        <v>10.3</v>
      </c>
      <c r="AC75" s="18" t="str">
        <f>Critères!$A$64</f>
        <v>PRÉSENTATION</v>
      </c>
      <c r="AD75" s="18" t="str">
        <f>'P01'!$F67</f>
        <v>N</v>
      </c>
      <c r="AE75" s="18" t="str">
        <f>'P02'!$F67</f>
        <v>N</v>
      </c>
      <c r="AF75" s="18" t="str">
        <f>'P03'!$F67</f>
        <v>N</v>
      </c>
      <c r="AG75" s="18" t="str">
        <f>'P04'!$F67</f>
        <v>N</v>
      </c>
      <c r="AH75" s="18" t="str">
        <f>'P05'!$F67</f>
        <v>N</v>
      </c>
      <c r="AI75" s="18" t="str">
        <f>'P06'!$F67</f>
        <v>N</v>
      </c>
      <c r="AJ75" s="18" t="str">
        <f>'P07'!$F67</f>
        <v>N</v>
      </c>
      <c r="AK75" s="18" t="str">
        <f>'P08'!$F67</f>
        <v>N</v>
      </c>
      <c r="AL75" s="18" t="str">
        <f>'P09'!$F67</f>
        <v>N</v>
      </c>
      <c r="AM75" s="18" t="str">
        <f>'P10'!$F67</f>
        <v>N</v>
      </c>
      <c r="AN75" s="18" t="str">
        <f>'P11'!$F67</f>
        <v>N</v>
      </c>
      <c r="AO75" s="18" t="str">
        <f>'P12'!$F67</f>
        <v>N</v>
      </c>
      <c r="AP75" s="18" t="str">
        <f>'P13'!$F67</f>
        <v>N</v>
      </c>
      <c r="AQ75" s="18" t="str">
        <f>'P14'!$F67</f>
        <v>N</v>
      </c>
      <c r="AR75" s="18" t="str">
        <f>'P15'!$F67</f>
        <v>N</v>
      </c>
      <c r="AS75" s="20">
        <f t="shared" si="10"/>
        <v>0</v>
      </c>
      <c r="AT75" s="20">
        <f t="shared" si="11"/>
        <v>0</v>
      </c>
    </row>
    <row r="76" spans="1:46" x14ac:dyDescent="0.2">
      <c r="A76" s="13">
        <v>10</v>
      </c>
      <c r="B76" s="18" t="str">
        <f>Critères!$B67</f>
        <v>RGAA</v>
      </c>
      <c r="C76" s="18" t="str">
        <f>Critères!$C67</f>
        <v>10.4</v>
      </c>
      <c r="D76" s="18" t="str">
        <f>Critères!$A$64</f>
        <v>PRÉSENTATION</v>
      </c>
      <c r="E76" s="18" t="s">
        <v>165</v>
      </c>
      <c r="F76" s="18" t="str">
        <f>'P01'!$E68</f>
        <v>NT</v>
      </c>
      <c r="G76" s="18" t="str">
        <f>'P02'!$E68</f>
        <v>NT</v>
      </c>
      <c r="H76" s="18" t="str">
        <f>'P03'!$E68</f>
        <v>NT</v>
      </c>
      <c r="I76" s="18" t="str">
        <f>'P04'!$E68</f>
        <v>NT</v>
      </c>
      <c r="J76" s="18" t="str">
        <f>'P05'!$E68</f>
        <v>NT</v>
      </c>
      <c r="K76" s="18" t="str">
        <f>'P06'!$E68</f>
        <v>NT</v>
      </c>
      <c r="L76" s="18" t="str">
        <f>'P07'!$E68</f>
        <v>NT</v>
      </c>
      <c r="M76" s="18" t="str">
        <f>'P08'!$E68</f>
        <v>NT</v>
      </c>
      <c r="N76" s="18" t="str">
        <f>'P09'!$E68</f>
        <v>NT</v>
      </c>
      <c r="O76" s="18" t="str">
        <f>'P10'!$E68</f>
        <v>NT</v>
      </c>
      <c r="P76" s="18" t="str">
        <f>'P11'!$E68</f>
        <v>NT</v>
      </c>
      <c r="Q76" s="18" t="str">
        <f>'P12'!$E68</f>
        <v>NT</v>
      </c>
      <c r="R76" s="18" t="str">
        <f>'P13'!$E68</f>
        <v>NT</v>
      </c>
      <c r="S76" s="18" t="str">
        <f>'P14'!$E68</f>
        <v>NT</v>
      </c>
      <c r="T76" s="18" t="str">
        <f>'P15'!$E68</f>
        <v>NT</v>
      </c>
      <c r="U76" s="20">
        <f t="shared" si="5"/>
        <v>0</v>
      </c>
      <c r="V76" s="20">
        <f t="shared" si="6"/>
        <v>0</v>
      </c>
      <c r="W76" s="20">
        <f t="shared" si="7"/>
        <v>0</v>
      </c>
      <c r="X76" s="20">
        <f>COUNTIF(F76:T76,"NT")</f>
        <v>15</v>
      </c>
      <c r="Y76" s="13" t="str">
        <f t="shared" si="9"/>
        <v>NT</v>
      </c>
      <c r="Z76" s="13"/>
      <c r="AA76" s="13">
        <v>10</v>
      </c>
      <c r="AB76" s="18" t="str">
        <f>Critères!$C67</f>
        <v>10.4</v>
      </c>
      <c r="AC76" s="18" t="str">
        <f>Critères!$A$64</f>
        <v>PRÉSENTATION</v>
      </c>
      <c r="AD76" s="18" t="str">
        <f>'P01'!$F68</f>
        <v>N</v>
      </c>
      <c r="AE76" s="18" t="str">
        <f>'P02'!$F68</f>
        <v>N</v>
      </c>
      <c r="AF76" s="18" t="str">
        <f>'P03'!$F68</f>
        <v>N</v>
      </c>
      <c r="AG76" s="18" t="str">
        <f>'P04'!$F68</f>
        <v>N</v>
      </c>
      <c r="AH76" s="18" t="str">
        <f>'P05'!$F68</f>
        <v>N</v>
      </c>
      <c r="AI76" s="18" t="str">
        <f>'P06'!$F68</f>
        <v>N</v>
      </c>
      <c r="AJ76" s="18" t="str">
        <f>'P07'!$F68</f>
        <v>N</v>
      </c>
      <c r="AK76" s="18" t="str">
        <f>'P08'!$F68</f>
        <v>N</v>
      </c>
      <c r="AL76" s="18" t="str">
        <f>'P09'!$F68</f>
        <v>N</v>
      </c>
      <c r="AM76" s="18" t="str">
        <f>'P10'!$F68</f>
        <v>N</v>
      </c>
      <c r="AN76" s="18" t="str">
        <f>'P11'!$F68</f>
        <v>N</v>
      </c>
      <c r="AO76" s="18" t="str">
        <f>'P12'!$F68</f>
        <v>N</v>
      </c>
      <c r="AP76" s="18" t="str">
        <f>'P13'!$F68</f>
        <v>N</v>
      </c>
      <c r="AQ76" s="18" t="str">
        <f>'P14'!$F68</f>
        <v>N</v>
      </c>
      <c r="AR76" s="18" t="str">
        <f>'P15'!$F68</f>
        <v>N</v>
      </c>
      <c r="AS76" s="20">
        <f t="shared" si="10"/>
        <v>0</v>
      </c>
      <c r="AT76" s="20">
        <f t="shared" si="11"/>
        <v>0</v>
      </c>
    </row>
    <row r="77" spans="1:46" x14ac:dyDescent="0.2">
      <c r="A77" s="13">
        <v>10</v>
      </c>
      <c r="B77" s="18" t="str">
        <f>Critères!$B68</f>
        <v>RGAA</v>
      </c>
      <c r="C77" s="18" t="str">
        <f>Critères!$C68</f>
        <v>10.5</v>
      </c>
      <c r="D77" s="18" t="str">
        <f>Critères!$A$64</f>
        <v>PRÉSENTATION</v>
      </c>
      <c r="E77" s="18" t="s">
        <v>165</v>
      </c>
      <c r="F77" s="18" t="str">
        <f>'P01'!$E69</f>
        <v>NT</v>
      </c>
      <c r="G77" s="18" t="str">
        <f>'P02'!$E69</f>
        <v>NT</v>
      </c>
      <c r="H77" s="18" t="str">
        <f>'P03'!$E69</f>
        <v>NT</v>
      </c>
      <c r="I77" s="18" t="str">
        <f>'P04'!$E69</f>
        <v>NT</v>
      </c>
      <c r="J77" s="18" t="str">
        <f>'P05'!$E69</f>
        <v>NT</v>
      </c>
      <c r="K77" s="18" t="str">
        <f>'P06'!$E69</f>
        <v>NT</v>
      </c>
      <c r="L77" s="18" t="str">
        <f>'P07'!$E69</f>
        <v>NT</v>
      </c>
      <c r="M77" s="18" t="str">
        <f>'P08'!$E69</f>
        <v>NT</v>
      </c>
      <c r="N77" s="18" t="str">
        <f>'P09'!$E69</f>
        <v>NT</v>
      </c>
      <c r="O77" s="18" t="str">
        <f>'P10'!$E69</f>
        <v>NT</v>
      </c>
      <c r="P77" s="18" t="str">
        <f>'P11'!$E69</f>
        <v>NT</v>
      </c>
      <c r="Q77" s="18" t="str">
        <f>'P12'!$E69</f>
        <v>NT</v>
      </c>
      <c r="R77" s="18" t="str">
        <f>'P13'!$E69</f>
        <v>NT</v>
      </c>
      <c r="S77" s="18" t="str">
        <f>'P14'!$E69</f>
        <v>NT</v>
      </c>
      <c r="T77" s="18" t="str">
        <f>'P15'!$E69</f>
        <v>NT</v>
      </c>
      <c r="U77" s="20">
        <f t="shared" ref="U77:U147" si="30">COUNTIF(F77:T77,"C")</f>
        <v>0</v>
      </c>
      <c r="V77" s="20">
        <f t="shared" ref="V77:V147" si="31">COUNTIF(F77:T77,"NC")</f>
        <v>0</v>
      </c>
      <c r="W77" s="20">
        <f t="shared" ref="W77:W147" si="32">COUNTIF(F77:T77,"NA")</f>
        <v>0</v>
      </c>
      <c r="X77" s="20">
        <f t="shared" ref="X77:X147" si="33">COUNTIF(F77:T77,"NT")</f>
        <v>15</v>
      </c>
      <c r="Y77" s="13" t="str">
        <f t="shared" ref="Y77:Y147" si="34">IF(V77&gt;0,"NC",IF(U77&gt;0,"C",IF(X77&gt;0,"NT","NA")))</f>
        <v>NT</v>
      </c>
      <c r="Z77" s="13"/>
      <c r="AA77" s="13">
        <v>10</v>
      </c>
      <c r="AB77" s="18" t="str">
        <f>Critères!$C68</f>
        <v>10.5</v>
      </c>
      <c r="AC77" s="18" t="str">
        <f>Critères!$A$64</f>
        <v>PRÉSENTATION</v>
      </c>
      <c r="AD77" s="18" t="str">
        <f>'P01'!$F69</f>
        <v>N</v>
      </c>
      <c r="AE77" s="18" t="str">
        <f>'P02'!$F69</f>
        <v>N</v>
      </c>
      <c r="AF77" s="18" t="str">
        <f>'P03'!$F69</f>
        <v>N</v>
      </c>
      <c r="AG77" s="18" t="str">
        <f>'P04'!$F69</f>
        <v>N</v>
      </c>
      <c r="AH77" s="18" t="str">
        <f>'P05'!$F69</f>
        <v>N</v>
      </c>
      <c r="AI77" s="18" t="str">
        <f>'P06'!$F69</f>
        <v>N</v>
      </c>
      <c r="AJ77" s="18" t="str">
        <f>'P07'!$F69</f>
        <v>N</v>
      </c>
      <c r="AK77" s="18" t="str">
        <f>'P08'!$F69</f>
        <v>N</v>
      </c>
      <c r="AL77" s="18" t="str">
        <f>'P09'!$F69</f>
        <v>N</v>
      </c>
      <c r="AM77" s="18" t="str">
        <f>'P10'!$F69</f>
        <v>N</v>
      </c>
      <c r="AN77" s="18" t="str">
        <f>'P11'!$F69</f>
        <v>N</v>
      </c>
      <c r="AO77" s="18" t="str">
        <f>'P12'!$F69</f>
        <v>N</v>
      </c>
      <c r="AP77" s="18" t="str">
        <f>'P13'!$F69</f>
        <v>N</v>
      </c>
      <c r="AQ77" s="18" t="str">
        <f>'P14'!$F69</f>
        <v>N</v>
      </c>
      <c r="AR77" s="18" t="str">
        <f>'P15'!$F69</f>
        <v>N</v>
      </c>
      <c r="AS77" s="20">
        <f t="shared" ref="AS77:AS147" si="35">COUNTIF(AD77:AR77,"D")</f>
        <v>0</v>
      </c>
      <c r="AT77" s="20">
        <f t="shared" ref="AT77:AT147" si="36">COUNTIF(AD77:AR77,"E")</f>
        <v>0</v>
      </c>
    </row>
    <row r="78" spans="1:46" x14ac:dyDescent="0.2">
      <c r="A78" s="13">
        <v>10</v>
      </c>
      <c r="B78" s="18" t="str">
        <f>Critères!$B69</f>
        <v>RGAA</v>
      </c>
      <c r="C78" s="18" t="str">
        <f>Critères!$C69</f>
        <v>10.6</v>
      </c>
      <c r="D78" s="18" t="str">
        <f>Critères!$A$64</f>
        <v>PRÉSENTATION</v>
      </c>
      <c r="E78" s="18" t="s">
        <v>164</v>
      </c>
      <c r="F78" s="18" t="str">
        <f>'P01'!$E70</f>
        <v>NT</v>
      </c>
      <c r="G78" s="18" t="str">
        <f>'P02'!$E70</f>
        <v>NT</v>
      </c>
      <c r="H78" s="18" t="str">
        <f>'P03'!$E70</f>
        <v>NT</v>
      </c>
      <c r="I78" s="18" t="str">
        <f>'P04'!$E70</f>
        <v>NT</v>
      </c>
      <c r="J78" s="18" t="str">
        <f>'P05'!$E70</f>
        <v>NT</v>
      </c>
      <c r="K78" s="18" t="str">
        <f>'P06'!$E70</f>
        <v>NT</v>
      </c>
      <c r="L78" s="18" t="str">
        <f>'P07'!$E70</f>
        <v>NT</v>
      </c>
      <c r="M78" s="18" t="str">
        <f>'P08'!$E70</f>
        <v>NT</v>
      </c>
      <c r="N78" s="18" t="str">
        <f>'P09'!$E70</f>
        <v>NT</v>
      </c>
      <c r="O78" s="18" t="str">
        <f>'P10'!$E70</f>
        <v>NT</v>
      </c>
      <c r="P78" s="18" t="str">
        <f>'P11'!$E70</f>
        <v>NT</v>
      </c>
      <c r="Q78" s="18" t="str">
        <f>'P12'!$E70</f>
        <v>NT</v>
      </c>
      <c r="R78" s="18" t="str">
        <f>'P13'!$E70</f>
        <v>NT</v>
      </c>
      <c r="S78" s="18" t="str">
        <f>'P14'!$E70</f>
        <v>NT</v>
      </c>
      <c r="T78" s="18" t="str">
        <f>'P15'!$E70</f>
        <v>NT</v>
      </c>
      <c r="U78" s="20">
        <f t="shared" si="30"/>
        <v>0</v>
      </c>
      <c r="V78" s="20">
        <f t="shared" si="31"/>
        <v>0</v>
      </c>
      <c r="W78" s="20">
        <f t="shared" si="32"/>
        <v>0</v>
      </c>
      <c r="X78" s="20">
        <f t="shared" si="33"/>
        <v>15</v>
      </c>
      <c r="Y78" s="13" t="str">
        <f t="shared" si="34"/>
        <v>NT</v>
      </c>
      <c r="Z78" s="13"/>
      <c r="AA78" s="13">
        <v>10</v>
      </c>
      <c r="AB78" s="18" t="str">
        <f>Critères!$C69</f>
        <v>10.6</v>
      </c>
      <c r="AC78" s="18" t="str">
        <f>Critères!$A$64</f>
        <v>PRÉSENTATION</v>
      </c>
      <c r="AD78" s="18" t="str">
        <f>'P01'!$F70</f>
        <v>N</v>
      </c>
      <c r="AE78" s="18" t="str">
        <f>'P02'!$F70</f>
        <v>N</v>
      </c>
      <c r="AF78" s="18" t="str">
        <f>'P03'!$F70</f>
        <v>N</v>
      </c>
      <c r="AG78" s="18" t="str">
        <f>'P04'!$F70</f>
        <v>N</v>
      </c>
      <c r="AH78" s="18" t="str">
        <f>'P05'!$F70</f>
        <v>N</v>
      </c>
      <c r="AI78" s="18" t="str">
        <f>'P06'!$F70</f>
        <v>N</v>
      </c>
      <c r="AJ78" s="18" t="str">
        <f>'P07'!$F70</f>
        <v>N</v>
      </c>
      <c r="AK78" s="18" t="str">
        <f>'P08'!$F70</f>
        <v>N</v>
      </c>
      <c r="AL78" s="18" t="str">
        <f>'P09'!$F70</f>
        <v>N</v>
      </c>
      <c r="AM78" s="18" t="str">
        <f>'P10'!$F70</f>
        <v>N</v>
      </c>
      <c r="AN78" s="18" t="str">
        <f>'P11'!$F70</f>
        <v>N</v>
      </c>
      <c r="AO78" s="18" t="str">
        <f>'P12'!$F70</f>
        <v>N</v>
      </c>
      <c r="AP78" s="18" t="str">
        <f>'P13'!$F70</f>
        <v>N</v>
      </c>
      <c r="AQ78" s="18" t="str">
        <f>'P14'!$F70</f>
        <v>N</v>
      </c>
      <c r="AR78" s="18" t="str">
        <f>'P15'!$F70</f>
        <v>N</v>
      </c>
      <c r="AS78" s="20">
        <f t="shared" si="35"/>
        <v>0</v>
      </c>
      <c r="AT78" s="20">
        <f t="shared" si="36"/>
        <v>0</v>
      </c>
    </row>
    <row r="79" spans="1:46" x14ac:dyDescent="0.2">
      <c r="A79" s="13">
        <v>10</v>
      </c>
      <c r="B79" s="18" t="str">
        <f>Critères!$B70</f>
        <v>RGAA</v>
      </c>
      <c r="C79" s="18" t="str">
        <f>Critères!$C70</f>
        <v>10.7</v>
      </c>
      <c r="D79" s="18" t="str">
        <f>Critères!$A$64</f>
        <v>PRÉSENTATION</v>
      </c>
      <c r="E79" s="18" t="s">
        <v>164</v>
      </c>
      <c r="F79" s="18" t="str">
        <f>'P01'!$E71</f>
        <v>NT</v>
      </c>
      <c r="G79" s="18" t="str">
        <f>'P02'!$E71</f>
        <v>NT</v>
      </c>
      <c r="H79" s="18" t="str">
        <f>'P03'!$E71</f>
        <v>NT</v>
      </c>
      <c r="I79" s="18" t="str">
        <f>'P04'!$E71</f>
        <v>NT</v>
      </c>
      <c r="J79" s="18" t="str">
        <f>'P05'!$E71</f>
        <v>NT</v>
      </c>
      <c r="K79" s="18" t="str">
        <f>'P06'!$E71</f>
        <v>NT</v>
      </c>
      <c r="L79" s="18" t="str">
        <f>'P07'!$E71</f>
        <v>NT</v>
      </c>
      <c r="M79" s="18" t="str">
        <f>'P08'!$E71</f>
        <v>NT</v>
      </c>
      <c r="N79" s="18" t="str">
        <f>'P09'!$E71</f>
        <v>NT</v>
      </c>
      <c r="O79" s="18" t="str">
        <f>'P10'!$E71</f>
        <v>NT</v>
      </c>
      <c r="P79" s="18" t="str">
        <f>'P11'!$E71</f>
        <v>NT</v>
      </c>
      <c r="Q79" s="18" t="str">
        <f>'P12'!$E71</f>
        <v>NT</v>
      </c>
      <c r="R79" s="18" t="str">
        <f>'P13'!$E71</f>
        <v>NT</v>
      </c>
      <c r="S79" s="18" t="str">
        <f>'P14'!$E71</f>
        <v>NT</v>
      </c>
      <c r="T79" s="18" t="str">
        <f>'P15'!$E71</f>
        <v>NT</v>
      </c>
      <c r="U79" s="20">
        <f t="shared" si="30"/>
        <v>0</v>
      </c>
      <c r="V79" s="20">
        <f t="shared" si="31"/>
        <v>0</v>
      </c>
      <c r="W79" s="20">
        <f t="shared" si="32"/>
        <v>0</v>
      </c>
      <c r="X79" s="20">
        <f t="shared" si="33"/>
        <v>15</v>
      </c>
      <c r="Y79" s="13" t="str">
        <f t="shared" si="34"/>
        <v>NT</v>
      </c>
      <c r="Z79" s="13"/>
      <c r="AA79" s="13">
        <v>10</v>
      </c>
      <c r="AB79" s="18" t="str">
        <f>Critères!$C70</f>
        <v>10.7</v>
      </c>
      <c r="AC79" s="18" t="str">
        <f>Critères!$A$64</f>
        <v>PRÉSENTATION</v>
      </c>
      <c r="AD79" s="18" t="str">
        <f>'P01'!$F71</f>
        <v>N</v>
      </c>
      <c r="AE79" s="18" t="str">
        <f>'P02'!$F71</f>
        <v>N</v>
      </c>
      <c r="AF79" s="18" t="str">
        <f>'P03'!$F71</f>
        <v>N</v>
      </c>
      <c r="AG79" s="18" t="str">
        <f>'P04'!$F71</f>
        <v>N</v>
      </c>
      <c r="AH79" s="18" t="str">
        <f>'P05'!$F71</f>
        <v>N</v>
      </c>
      <c r="AI79" s="18" t="str">
        <f>'P06'!$F71</f>
        <v>N</v>
      </c>
      <c r="AJ79" s="18" t="str">
        <f>'P07'!$F71</f>
        <v>N</v>
      </c>
      <c r="AK79" s="18" t="str">
        <f>'P08'!$F71</f>
        <v>N</v>
      </c>
      <c r="AL79" s="18" t="str">
        <f>'P09'!$F71</f>
        <v>N</v>
      </c>
      <c r="AM79" s="18" t="str">
        <f>'P10'!$F71</f>
        <v>N</v>
      </c>
      <c r="AN79" s="18" t="str">
        <f>'P11'!$F71</f>
        <v>N</v>
      </c>
      <c r="AO79" s="18" t="str">
        <f>'P12'!$F71</f>
        <v>N</v>
      </c>
      <c r="AP79" s="18" t="str">
        <f>'P13'!$F71</f>
        <v>N</v>
      </c>
      <c r="AQ79" s="18" t="str">
        <f>'P14'!$F71</f>
        <v>N</v>
      </c>
      <c r="AR79" s="18" t="str">
        <f>'P15'!$F71</f>
        <v>N</v>
      </c>
      <c r="AS79" s="20">
        <f t="shared" si="35"/>
        <v>0</v>
      </c>
      <c r="AT79" s="20">
        <f t="shared" si="36"/>
        <v>0</v>
      </c>
    </row>
    <row r="80" spans="1:46" x14ac:dyDescent="0.2">
      <c r="A80" s="13">
        <v>10</v>
      </c>
      <c r="B80" s="18" t="str">
        <f>Critères!$B71</f>
        <v>RGAA</v>
      </c>
      <c r="C80" s="18" t="str">
        <f>Critères!$C71</f>
        <v>10.8</v>
      </c>
      <c r="D80" s="18" t="str">
        <f>Critères!$A$64</f>
        <v>PRÉSENTATION</v>
      </c>
      <c r="E80" s="18" t="s">
        <v>164</v>
      </c>
      <c r="F80" s="18" t="str">
        <f>'P01'!$E72</f>
        <v>NT</v>
      </c>
      <c r="G80" s="18" t="str">
        <f>'P02'!$E72</f>
        <v>NT</v>
      </c>
      <c r="H80" s="18" t="str">
        <f>'P03'!$E72</f>
        <v>NT</v>
      </c>
      <c r="I80" s="18" t="str">
        <f>'P04'!$E72</f>
        <v>NT</v>
      </c>
      <c r="J80" s="18" t="str">
        <f>'P05'!$E72</f>
        <v>NT</v>
      </c>
      <c r="K80" s="18" t="str">
        <f>'P06'!$E72</f>
        <v>NT</v>
      </c>
      <c r="L80" s="18" t="str">
        <f>'P07'!$E72</f>
        <v>NT</v>
      </c>
      <c r="M80" s="18" t="str">
        <f>'P08'!$E72</f>
        <v>NT</v>
      </c>
      <c r="N80" s="18" t="str">
        <f>'P09'!$E72</f>
        <v>NT</v>
      </c>
      <c r="O80" s="18" t="str">
        <f>'P10'!$E72</f>
        <v>NT</v>
      </c>
      <c r="P80" s="18" t="str">
        <f>'P11'!$E72</f>
        <v>NT</v>
      </c>
      <c r="Q80" s="18" t="str">
        <f>'P12'!$E72</f>
        <v>NT</v>
      </c>
      <c r="R80" s="18" t="str">
        <f>'P13'!$E72</f>
        <v>NT</v>
      </c>
      <c r="S80" s="18" t="str">
        <f>'P14'!$E72</f>
        <v>NT</v>
      </c>
      <c r="T80" s="18" t="str">
        <f>'P15'!$E72</f>
        <v>NT</v>
      </c>
      <c r="U80" s="20">
        <f t="shared" si="30"/>
        <v>0</v>
      </c>
      <c r="V80" s="20">
        <f t="shared" si="31"/>
        <v>0</v>
      </c>
      <c r="W80" s="20">
        <f t="shared" si="32"/>
        <v>0</v>
      </c>
      <c r="X80" s="20">
        <f t="shared" si="33"/>
        <v>15</v>
      </c>
      <c r="Y80" s="13" t="str">
        <f t="shared" si="34"/>
        <v>NT</v>
      </c>
      <c r="Z80" s="13"/>
      <c r="AA80" s="13">
        <v>10</v>
      </c>
      <c r="AB80" s="18" t="str">
        <f>Critères!$C71</f>
        <v>10.8</v>
      </c>
      <c r="AC80" s="18" t="str">
        <f>Critères!$A$64</f>
        <v>PRÉSENTATION</v>
      </c>
      <c r="AD80" s="18" t="str">
        <f>'P01'!$F72</f>
        <v>N</v>
      </c>
      <c r="AE80" s="18" t="str">
        <f>'P02'!$F72</f>
        <v>N</v>
      </c>
      <c r="AF80" s="18" t="str">
        <f>'P03'!$F72</f>
        <v>N</v>
      </c>
      <c r="AG80" s="18" t="str">
        <f>'P04'!$F72</f>
        <v>N</v>
      </c>
      <c r="AH80" s="18" t="str">
        <f>'P05'!$F72</f>
        <v>N</v>
      </c>
      <c r="AI80" s="18" t="str">
        <f>'P06'!$F72</f>
        <v>N</v>
      </c>
      <c r="AJ80" s="18" t="str">
        <f>'P07'!$F72</f>
        <v>N</v>
      </c>
      <c r="AK80" s="18" t="str">
        <f>'P08'!$F72</f>
        <v>N</v>
      </c>
      <c r="AL80" s="18" t="str">
        <f>'P09'!$F72</f>
        <v>N</v>
      </c>
      <c r="AM80" s="18" t="str">
        <f>'P10'!$F72</f>
        <v>N</v>
      </c>
      <c r="AN80" s="18" t="str">
        <f>'P11'!$F72</f>
        <v>N</v>
      </c>
      <c r="AO80" s="18" t="str">
        <f>'P12'!$F72</f>
        <v>N</v>
      </c>
      <c r="AP80" s="18" t="str">
        <f>'P13'!$F72</f>
        <v>N</v>
      </c>
      <c r="AQ80" s="18" t="str">
        <f>'P14'!$F72</f>
        <v>N</v>
      </c>
      <c r="AR80" s="18" t="str">
        <f>'P15'!$F72</f>
        <v>N</v>
      </c>
      <c r="AS80" s="20">
        <f t="shared" si="35"/>
        <v>0</v>
      </c>
      <c r="AT80" s="20">
        <f t="shared" si="36"/>
        <v>0</v>
      </c>
    </row>
    <row r="81" spans="1:46" x14ac:dyDescent="0.2">
      <c r="A81" s="13">
        <v>10</v>
      </c>
      <c r="B81" s="18" t="str">
        <f>Critères!$B72</f>
        <v>RGAA</v>
      </c>
      <c r="C81" s="18" t="str">
        <f>Critères!$C72</f>
        <v>10.9</v>
      </c>
      <c r="D81" s="18" t="str">
        <f>Critères!$A$64</f>
        <v>PRÉSENTATION</v>
      </c>
      <c r="E81" s="18" t="s">
        <v>164</v>
      </c>
      <c r="F81" s="18" t="str">
        <f>'P01'!$E73</f>
        <v>NT</v>
      </c>
      <c r="G81" s="18" t="str">
        <f>'P02'!$E73</f>
        <v>NT</v>
      </c>
      <c r="H81" s="18" t="str">
        <f>'P03'!$E73</f>
        <v>NT</v>
      </c>
      <c r="I81" s="18" t="str">
        <f>'P04'!$E73</f>
        <v>NT</v>
      </c>
      <c r="J81" s="18" t="str">
        <f>'P05'!$E73</f>
        <v>NT</v>
      </c>
      <c r="K81" s="18" t="str">
        <f>'P06'!$E73</f>
        <v>NT</v>
      </c>
      <c r="L81" s="18" t="str">
        <f>'P07'!$E73</f>
        <v>NT</v>
      </c>
      <c r="M81" s="18" t="str">
        <f>'P08'!$E73</f>
        <v>NT</v>
      </c>
      <c r="N81" s="18" t="str">
        <f>'P09'!$E73</f>
        <v>NT</v>
      </c>
      <c r="O81" s="18" t="str">
        <f>'P10'!$E73</f>
        <v>NT</v>
      </c>
      <c r="P81" s="18" t="str">
        <f>'P11'!$E73</f>
        <v>NT</v>
      </c>
      <c r="Q81" s="18" t="str">
        <f>'P12'!$E73</f>
        <v>NT</v>
      </c>
      <c r="R81" s="18" t="str">
        <f>'P13'!$E73</f>
        <v>NT</v>
      </c>
      <c r="S81" s="18" t="str">
        <f>'P14'!$E73</f>
        <v>NT</v>
      </c>
      <c r="T81" s="18" t="str">
        <f>'P15'!$E73</f>
        <v>NT</v>
      </c>
      <c r="U81" s="20">
        <f t="shared" si="30"/>
        <v>0</v>
      </c>
      <c r="V81" s="20">
        <f t="shared" si="31"/>
        <v>0</v>
      </c>
      <c r="W81" s="20">
        <f t="shared" si="32"/>
        <v>0</v>
      </c>
      <c r="X81" s="20">
        <f t="shared" si="33"/>
        <v>15</v>
      </c>
      <c r="Y81" s="13" t="str">
        <f t="shared" si="34"/>
        <v>NT</v>
      </c>
      <c r="Z81" s="13"/>
      <c r="AA81" s="13">
        <v>10</v>
      </c>
      <c r="AB81" s="18" t="str">
        <f>Critères!$C72</f>
        <v>10.9</v>
      </c>
      <c r="AC81" s="18" t="str">
        <f>Critères!$A$64</f>
        <v>PRÉSENTATION</v>
      </c>
      <c r="AD81" s="18" t="str">
        <f>'P01'!$F73</f>
        <v>N</v>
      </c>
      <c r="AE81" s="18" t="str">
        <f>'P02'!$F73</f>
        <v>N</v>
      </c>
      <c r="AF81" s="18" t="str">
        <f>'P03'!$F73</f>
        <v>N</v>
      </c>
      <c r="AG81" s="18" t="str">
        <f>'P04'!$F73</f>
        <v>N</v>
      </c>
      <c r="AH81" s="18" t="str">
        <f>'P05'!$F73</f>
        <v>N</v>
      </c>
      <c r="AI81" s="18" t="str">
        <f>'P06'!$F73</f>
        <v>N</v>
      </c>
      <c r="AJ81" s="18" t="str">
        <f>'P07'!$F73</f>
        <v>N</v>
      </c>
      <c r="AK81" s="18" t="str">
        <f>'P08'!$F73</f>
        <v>N</v>
      </c>
      <c r="AL81" s="18" t="str">
        <f>'P09'!$F73</f>
        <v>N</v>
      </c>
      <c r="AM81" s="18" t="str">
        <f>'P10'!$F73</f>
        <v>N</v>
      </c>
      <c r="AN81" s="18" t="str">
        <f>'P11'!$F73</f>
        <v>N</v>
      </c>
      <c r="AO81" s="18" t="str">
        <f>'P12'!$F73</f>
        <v>N</v>
      </c>
      <c r="AP81" s="18" t="str">
        <f>'P13'!$F73</f>
        <v>N</v>
      </c>
      <c r="AQ81" s="18" t="str">
        <f>'P14'!$F73</f>
        <v>N</v>
      </c>
      <c r="AR81" s="18" t="str">
        <f>'P15'!$F73</f>
        <v>N</v>
      </c>
      <c r="AS81" s="20">
        <f t="shared" si="35"/>
        <v>0</v>
      </c>
      <c r="AT81" s="20">
        <f t="shared" si="36"/>
        <v>0</v>
      </c>
    </row>
    <row r="82" spans="1:46" x14ac:dyDescent="0.2">
      <c r="A82" s="13">
        <v>10</v>
      </c>
      <c r="B82" s="18" t="str">
        <f>Critères!$B73</f>
        <v>RGAA</v>
      </c>
      <c r="C82" s="18" t="str">
        <f>Critères!$C73</f>
        <v>10.10</v>
      </c>
      <c r="D82" s="18" t="str">
        <f>Critères!$A$64</f>
        <v>PRÉSENTATION</v>
      </c>
      <c r="E82" s="18" t="s">
        <v>164</v>
      </c>
      <c r="F82" s="18" t="str">
        <f>'P01'!$E74</f>
        <v>NT</v>
      </c>
      <c r="G82" s="18" t="str">
        <f>'P02'!$E74</f>
        <v>NT</v>
      </c>
      <c r="H82" s="18" t="str">
        <f>'P03'!$E74</f>
        <v>NT</v>
      </c>
      <c r="I82" s="18" t="str">
        <f>'P04'!$E74</f>
        <v>NT</v>
      </c>
      <c r="J82" s="18" t="str">
        <f>'P05'!$E74</f>
        <v>NT</v>
      </c>
      <c r="K82" s="18" t="str">
        <f>'P06'!$E74</f>
        <v>NT</v>
      </c>
      <c r="L82" s="18" t="str">
        <f>'P07'!$E74</f>
        <v>NT</v>
      </c>
      <c r="M82" s="18" t="str">
        <f>'P08'!$E74</f>
        <v>NT</v>
      </c>
      <c r="N82" s="18" t="str">
        <f>'P09'!$E74</f>
        <v>NT</v>
      </c>
      <c r="O82" s="18" t="str">
        <f>'P10'!$E74</f>
        <v>NT</v>
      </c>
      <c r="P82" s="18" t="str">
        <f>'P11'!$E74</f>
        <v>NT</v>
      </c>
      <c r="Q82" s="18" t="str">
        <f>'P12'!$E74</f>
        <v>NT</v>
      </c>
      <c r="R82" s="18" t="str">
        <f>'P13'!$E74</f>
        <v>NT</v>
      </c>
      <c r="S82" s="18" t="str">
        <f>'P14'!$E74</f>
        <v>NT</v>
      </c>
      <c r="T82" s="18" t="str">
        <f>'P15'!$E74</f>
        <v>NT</v>
      </c>
      <c r="U82" s="20">
        <f t="shared" si="30"/>
        <v>0</v>
      </c>
      <c r="V82" s="20">
        <f t="shared" si="31"/>
        <v>0</v>
      </c>
      <c r="W82" s="20">
        <f t="shared" si="32"/>
        <v>0</v>
      </c>
      <c r="X82" s="20">
        <f t="shared" si="33"/>
        <v>15</v>
      </c>
      <c r="Y82" s="13" t="str">
        <f t="shared" si="34"/>
        <v>NT</v>
      </c>
      <c r="Z82" s="13"/>
      <c r="AA82" s="13">
        <v>10</v>
      </c>
      <c r="AB82" s="18" t="str">
        <f>Critères!$C73</f>
        <v>10.10</v>
      </c>
      <c r="AC82" s="18" t="str">
        <f>Critères!$A$64</f>
        <v>PRÉSENTATION</v>
      </c>
      <c r="AD82" s="18" t="str">
        <f>'P01'!$F74</f>
        <v>N</v>
      </c>
      <c r="AE82" s="18" t="str">
        <f>'P02'!$F74</f>
        <v>N</v>
      </c>
      <c r="AF82" s="18" t="str">
        <f>'P03'!$F74</f>
        <v>N</v>
      </c>
      <c r="AG82" s="18" t="str">
        <f>'P04'!$F74</f>
        <v>N</v>
      </c>
      <c r="AH82" s="18" t="str">
        <f>'P05'!$F74</f>
        <v>N</v>
      </c>
      <c r="AI82" s="18" t="str">
        <f>'P06'!$F74</f>
        <v>N</v>
      </c>
      <c r="AJ82" s="18" t="str">
        <f>'P07'!$F74</f>
        <v>N</v>
      </c>
      <c r="AK82" s="18" t="str">
        <f>'P08'!$F74</f>
        <v>N</v>
      </c>
      <c r="AL82" s="18" t="str">
        <f>'P09'!$F74</f>
        <v>N</v>
      </c>
      <c r="AM82" s="18" t="str">
        <f>'P10'!$F74</f>
        <v>N</v>
      </c>
      <c r="AN82" s="18" t="str">
        <f>'P11'!$F74</f>
        <v>N</v>
      </c>
      <c r="AO82" s="18" t="str">
        <f>'P12'!$F74</f>
        <v>N</v>
      </c>
      <c r="AP82" s="18" t="str">
        <f>'P13'!$F74</f>
        <v>N</v>
      </c>
      <c r="AQ82" s="18" t="str">
        <f>'P14'!$F74</f>
        <v>N</v>
      </c>
      <c r="AR82" s="18" t="str">
        <f>'P15'!$F74</f>
        <v>N</v>
      </c>
      <c r="AS82" s="20">
        <f t="shared" si="35"/>
        <v>0</v>
      </c>
      <c r="AT82" s="20">
        <f t="shared" si="36"/>
        <v>0</v>
      </c>
    </row>
    <row r="83" spans="1:46" x14ac:dyDescent="0.2">
      <c r="A83" s="13">
        <v>10</v>
      </c>
      <c r="B83" s="18" t="str">
        <f>Critères!$B74</f>
        <v>RGAA</v>
      </c>
      <c r="C83" s="18" t="str">
        <f>Critères!$C74</f>
        <v>10.11</v>
      </c>
      <c r="D83" s="18" t="str">
        <f>Critères!$A$64</f>
        <v>PRÉSENTATION</v>
      </c>
      <c r="E83" s="18" t="s">
        <v>165</v>
      </c>
      <c r="F83" s="18" t="str">
        <f>'P01'!$E75</f>
        <v>NT</v>
      </c>
      <c r="G83" s="18" t="str">
        <f>'P02'!$E75</f>
        <v>NT</v>
      </c>
      <c r="H83" s="18" t="str">
        <f>'P03'!$E75</f>
        <v>NT</v>
      </c>
      <c r="I83" s="18" t="str">
        <f>'P04'!$E75</f>
        <v>NT</v>
      </c>
      <c r="J83" s="18" t="str">
        <f>'P05'!$E75</f>
        <v>NT</v>
      </c>
      <c r="K83" s="18" t="str">
        <f>'P06'!$E75</f>
        <v>NT</v>
      </c>
      <c r="L83" s="18" t="str">
        <f>'P07'!$E75</f>
        <v>NT</v>
      </c>
      <c r="M83" s="18" t="str">
        <f>'P08'!$E75</f>
        <v>NT</v>
      </c>
      <c r="N83" s="18" t="str">
        <f>'P09'!$E75</f>
        <v>NT</v>
      </c>
      <c r="O83" s="18" t="str">
        <f>'P10'!$E75</f>
        <v>NT</v>
      </c>
      <c r="P83" s="18" t="str">
        <f>'P11'!$E75</f>
        <v>NT</v>
      </c>
      <c r="Q83" s="18" t="str">
        <f>'P12'!$E75</f>
        <v>NT</v>
      </c>
      <c r="R83" s="18" t="str">
        <f>'P13'!$E75</f>
        <v>NT</v>
      </c>
      <c r="S83" s="18" t="str">
        <f>'P14'!$E75</f>
        <v>NT</v>
      </c>
      <c r="T83" s="18" t="str">
        <f>'P15'!$E75</f>
        <v>NT</v>
      </c>
      <c r="U83" s="20">
        <f t="shared" si="30"/>
        <v>0</v>
      </c>
      <c r="V83" s="20">
        <f t="shared" si="31"/>
        <v>0</v>
      </c>
      <c r="W83" s="20">
        <f t="shared" si="32"/>
        <v>0</v>
      </c>
      <c r="X83" s="20">
        <f t="shared" si="33"/>
        <v>15</v>
      </c>
      <c r="Y83" s="13" t="str">
        <f t="shared" si="34"/>
        <v>NT</v>
      </c>
      <c r="Z83" s="13"/>
      <c r="AA83" s="13">
        <v>10</v>
      </c>
      <c r="AB83" s="18" t="str">
        <f>Critères!$C74</f>
        <v>10.11</v>
      </c>
      <c r="AC83" s="18" t="str">
        <f>Critères!$A$64</f>
        <v>PRÉSENTATION</v>
      </c>
      <c r="AD83" s="18" t="str">
        <f>'P01'!$F75</f>
        <v>N</v>
      </c>
      <c r="AE83" s="18" t="str">
        <f>'P02'!$F75</f>
        <v>N</v>
      </c>
      <c r="AF83" s="18" t="str">
        <f>'P03'!$F75</f>
        <v>N</v>
      </c>
      <c r="AG83" s="18" t="str">
        <f>'P04'!$F75</f>
        <v>N</v>
      </c>
      <c r="AH83" s="18" t="str">
        <f>'P05'!$F75</f>
        <v>N</v>
      </c>
      <c r="AI83" s="18" t="str">
        <f>'P06'!$F75</f>
        <v>N</v>
      </c>
      <c r="AJ83" s="18" t="str">
        <f>'P07'!$F75</f>
        <v>N</v>
      </c>
      <c r="AK83" s="18" t="str">
        <f>'P08'!$F75</f>
        <v>N</v>
      </c>
      <c r="AL83" s="18" t="str">
        <f>'P09'!$F75</f>
        <v>N</v>
      </c>
      <c r="AM83" s="18" t="str">
        <f>'P10'!$F75</f>
        <v>N</v>
      </c>
      <c r="AN83" s="18" t="str">
        <f>'P11'!$F75</f>
        <v>N</v>
      </c>
      <c r="AO83" s="18" t="str">
        <f>'P12'!$F75</f>
        <v>N</v>
      </c>
      <c r="AP83" s="18" t="str">
        <f>'P13'!$F75</f>
        <v>N</v>
      </c>
      <c r="AQ83" s="18" t="str">
        <f>'P14'!$F75</f>
        <v>N</v>
      </c>
      <c r="AR83" s="18" t="str">
        <f>'P15'!$F75</f>
        <v>N</v>
      </c>
      <c r="AS83" s="20">
        <f t="shared" si="35"/>
        <v>0</v>
      </c>
      <c r="AT83" s="20">
        <f t="shared" si="36"/>
        <v>0</v>
      </c>
    </row>
    <row r="84" spans="1:46" x14ac:dyDescent="0.2">
      <c r="A84" s="13">
        <v>10</v>
      </c>
      <c r="B84" s="18" t="str">
        <f>Critères!$B75</f>
        <v>RGAA</v>
      </c>
      <c r="C84" s="18" t="str">
        <f>Critères!$C75</f>
        <v>10.12</v>
      </c>
      <c r="D84" s="18" t="str">
        <f>Critères!$A$64</f>
        <v>PRÉSENTATION</v>
      </c>
      <c r="E84" s="18" t="s">
        <v>165</v>
      </c>
      <c r="F84" s="18" t="str">
        <f>'P01'!$E76</f>
        <v>NT</v>
      </c>
      <c r="G84" s="18" t="str">
        <f>'P02'!$E76</f>
        <v>NT</v>
      </c>
      <c r="H84" s="18" t="str">
        <f>'P03'!$E76</f>
        <v>NT</v>
      </c>
      <c r="I84" s="18" t="str">
        <f>'P04'!$E76</f>
        <v>NT</v>
      </c>
      <c r="J84" s="18" t="str">
        <f>'P05'!$E76</f>
        <v>NT</v>
      </c>
      <c r="K84" s="18" t="str">
        <f>'P06'!$E76</f>
        <v>NT</v>
      </c>
      <c r="L84" s="18" t="str">
        <f>'P07'!$E76</f>
        <v>NT</v>
      </c>
      <c r="M84" s="18" t="str">
        <f>'P08'!$E76</f>
        <v>NT</v>
      </c>
      <c r="N84" s="18" t="str">
        <f>'P09'!$E76</f>
        <v>NT</v>
      </c>
      <c r="O84" s="18" t="str">
        <f>'P10'!$E76</f>
        <v>NT</v>
      </c>
      <c r="P84" s="18" t="str">
        <f>'P11'!$E76</f>
        <v>NT</v>
      </c>
      <c r="Q84" s="18" t="str">
        <f>'P12'!$E76</f>
        <v>NT</v>
      </c>
      <c r="R84" s="18" t="str">
        <f>'P13'!$E76</f>
        <v>NT</v>
      </c>
      <c r="S84" s="18" t="str">
        <f>'P14'!$E76</f>
        <v>NT</v>
      </c>
      <c r="T84" s="18" t="str">
        <f>'P15'!$E76</f>
        <v>NT</v>
      </c>
      <c r="U84" s="20">
        <f t="shared" si="30"/>
        <v>0</v>
      </c>
      <c r="V84" s="20">
        <f t="shared" si="31"/>
        <v>0</v>
      </c>
      <c r="W84" s="20">
        <f t="shared" si="32"/>
        <v>0</v>
      </c>
      <c r="X84" s="20">
        <f t="shared" si="33"/>
        <v>15</v>
      </c>
      <c r="Y84" s="13" t="str">
        <f t="shared" si="34"/>
        <v>NT</v>
      </c>
      <c r="Z84" s="13"/>
      <c r="AA84" s="13">
        <v>10</v>
      </c>
      <c r="AB84" s="18" t="str">
        <f>Critères!$C75</f>
        <v>10.12</v>
      </c>
      <c r="AC84" s="18" t="str">
        <f>Critères!$A$64</f>
        <v>PRÉSENTATION</v>
      </c>
      <c r="AD84" s="18" t="str">
        <f>'P01'!$F76</f>
        <v>N</v>
      </c>
      <c r="AE84" s="18" t="str">
        <f>'P02'!$F76</f>
        <v>N</v>
      </c>
      <c r="AF84" s="18" t="str">
        <f>'P03'!$F76</f>
        <v>N</v>
      </c>
      <c r="AG84" s="18" t="str">
        <f>'P04'!$F76</f>
        <v>N</v>
      </c>
      <c r="AH84" s="18" t="str">
        <f>'P05'!$F76</f>
        <v>N</v>
      </c>
      <c r="AI84" s="18" t="str">
        <f>'P06'!$F76</f>
        <v>N</v>
      </c>
      <c r="AJ84" s="18" t="str">
        <f>'P07'!$F76</f>
        <v>N</v>
      </c>
      <c r="AK84" s="18" t="str">
        <f>'P08'!$F76</f>
        <v>N</v>
      </c>
      <c r="AL84" s="18" t="str">
        <f>'P09'!$F76</f>
        <v>N</v>
      </c>
      <c r="AM84" s="18" t="str">
        <f>'P10'!$F76</f>
        <v>N</v>
      </c>
      <c r="AN84" s="18" t="str">
        <f>'P11'!$F76</f>
        <v>N</v>
      </c>
      <c r="AO84" s="18" t="str">
        <f>'P12'!$F76</f>
        <v>N</v>
      </c>
      <c r="AP84" s="18" t="str">
        <f>'P13'!$F76</f>
        <v>N</v>
      </c>
      <c r="AQ84" s="18" t="str">
        <f>'P14'!$F76</f>
        <v>N</v>
      </c>
      <c r="AR84" s="18" t="str">
        <f>'P15'!$F76</f>
        <v>N</v>
      </c>
      <c r="AS84" s="20">
        <f t="shared" si="35"/>
        <v>0</v>
      </c>
      <c r="AT84" s="20">
        <f t="shared" si="36"/>
        <v>0</v>
      </c>
    </row>
    <row r="85" spans="1:46" x14ac:dyDescent="0.2">
      <c r="A85" s="13">
        <v>10</v>
      </c>
      <c r="B85" s="18" t="str">
        <f>Critères!$B76</f>
        <v>RGAA</v>
      </c>
      <c r="C85" s="18" t="str">
        <f>Critères!$C76</f>
        <v>10.13</v>
      </c>
      <c r="D85" s="18" t="str">
        <f>Critères!$A$64</f>
        <v>PRÉSENTATION</v>
      </c>
      <c r="E85" s="18" t="s">
        <v>165</v>
      </c>
      <c r="F85" s="18" t="str">
        <f>'P01'!$E77</f>
        <v>NT</v>
      </c>
      <c r="G85" s="18" t="str">
        <f>'P02'!$E77</f>
        <v>NT</v>
      </c>
      <c r="H85" s="18" t="str">
        <f>'P03'!$E77</f>
        <v>NT</v>
      </c>
      <c r="I85" s="18" t="str">
        <f>'P04'!$E77</f>
        <v>NT</v>
      </c>
      <c r="J85" s="18" t="str">
        <f>'P05'!$E77</f>
        <v>NT</v>
      </c>
      <c r="K85" s="18" t="str">
        <f>'P06'!$E77</f>
        <v>NT</v>
      </c>
      <c r="L85" s="18" t="str">
        <f>'P07'!$E77</f>
        <v>NT</v>
      </c>
      <c r="M85" s="18" t="str">
        <f>'P08'!$E77</f>
        <v>NT</v>
      </c>
      <c r="N85" s="18" t="str">
        <f>'P09'!$E77</f>
        <v>NT</v>
      </c>
      <c r="O85" s="18" t="str">
        <f>'P10'!$E77</f>
        <v>NT</v>
      </c>
      <c r="P85" s="18" t="str">
        <f>'P11'!$E77</f>
        <v>NT</v>
      </c>
      <c r="Q85" s="18" t="str">
        <f>'P12'!$E77</f>
        <v>NT</v>
      </c>
      <c r="R85" s="18" t="str">
        <f>'P13'!$E77</f>
        <v>NT</v>
      </c>
      <c r="S85" s="18" t="str">
        <f>'P14'!$E77</f>
        <v>NT</v>
      </c>
      <c r="T85" s="18" t="str">
        <f>'P15'!$E77</f>
        <v>NT</v>
      </c>
      <c r="U85" s="20">
        <f t="shared" si="30"/>
        <v>0</v>
      </c>
      <c r="V85" s="20">
        <f t="shared" si="31"/>
        <v>0</v>
      </c>
      <c r="W85" s="20">
        <f t="shared" si="32"/>
        <v>0</v>
      </c>
      <c r="X85" s="20">
        <f t="shared" si="33"/>
        <v>15</v>
      </c>
      <c r="Y85" s="13" t="str">
        <f t="shared" si="34"/>
        <v>NT</v>
      </c>
      <c r="Z85" s="13"/>
      <c r="AA85" s="13">
        <v>10</v>
      </c>
      <c r="AB85" s="18" t="str">
        <f>Critères!$C76</f>
        <v>10.13</v>
      </c>
      <c r="AC85" s="18" t="str">
        <f>Critères!$A$64</f>
        <v>PRÉSENTATION</v>
      </c>
      <c r="AD85" s="18" t="str">
        <f>'P01'!$F77</f>
        <v>N</v>
      </c>
      <c r="AE85" s="18" t="str">
        <f>'P02'!$F77</f>
        <v>N</v>
      </c>
      <c r="AF85" s="18" t="str">
        <f>'P03'!$F77</f>
        <v>N</v>
      </c>
      <c r="AG85" s="18" t="str">
        <f>'P04'!$F77</f>
        <v>N</v>
      </c>
      <c r="AH85" s="18" t="str">
        <f>'P05'!$F77</f>
        <v>N</v>
      </c>
      <c r="AI85" s="18" t="str">
        <f>'P06'!$F77</f>
        <v>N</v>
      </c>
      <c r="AJ85" s="18" t="str">
        <f>'P07'!$F77</f>
        <v>N</v>
      </c>
      <c r="AK85" s="18" t="str">
        <f>'P08'!$F77</f>
        <v>N</v>
      </c>
      <c r="AL85" s="18" t="str">
        <f>'P09'!$F77</f>
        <v>N</v>
      </c>
      <c r="AM85" s="18" t="str">
        <f>'P10'!$F77</f>
        <v>N</v>
      </c>
      <c r="AN85" s="18" t="str">
        <f>'P11'!$F77</f>
        <v>N</v>
      </c>
      <c r="AO85" s="18" t="str">
        <f>'P12'!$F77</f>
        <v>N</v>
      </c>
      <c r="AP85" s="18" t="str">
        <f>'P13'!$F77</f>
        <v>N</v>
      </c>
      <c r="AQ85" s="18" t="str">
        <f>'P14'!$F77</f>
        <v>N</v>
      </c>
      <c r="AR85" s="18" t="str">
        <f>'P15'!$F77</f>
        <v>N</v>
      </c>
      <c r="AS85" s="20">
        <f t="shared" si="35"/>
        <v>0</v>
      </c>
      <c r="AT85" s="20">
        <f t="shared" si="36"/>
        <v>0</v>
      </c>
    </row>
    <row r="86" spans="1:46" x14ac:dyDescent="0.2">
      <c r="A86" s="13">
        <v>10</v>
      </c>
      <c r="B86" s="18" t="str">
        <f>Critères!$B77</f>
        <v>RGAA</v>
      </c>
      <c r="C86" s="18" t="str">
        <f>Critères!$C77</f>
        <v>10.14</v>
      </c>
      <c r="D86" s="18" t="str">
        <f>Critères!$A$64</f>
        <v>PRÉSENTATION</v>
      </c>
      <c r="E86" s="18" t="s">
        <v>164</v>
      </c>
      <c r="F86" s="18" t="str">
        <f>'P01'!$E78</f>
        <v>NT</v>
      </c>
      <c r="G86" s="18" t="str">
        <f>'P02'!$E78</f>
        <v>NT</v>
      </c>
      <c r="H86" s="18" t="str">
        <f>'P03'!$E78</f>
        <v>NT</v>
      </c>
      <c r="I86" s="18" t="str">
        <f>'P04'!$E78</f>
        <v>NT</v>
      </c>
      <c r="J86" s="18" t="str">
        <f>'P05'!$E78</f>
        <v>NT</v>
      </c>
      <c r="K86" s="18" t="str">
        <f>'P06'!$E78</f>
        <v>NT</v>
      </c>
      <c r="L86" s="18" t="str">
        <f>'P07'!$E78</f>
        <v>NT</v>
      </c>
      <c r="M86" s="18" t="str">
        <f>'P08'!$E78</f>
        <v>NT</v>
      </c>
      <c r="N86" s="18" t="str">
        <f>'P09'!$E78</f>
        <v>NT</v>
      </c>
      <c r="O86" s="18" t="str">
        <f>'P10'!$E78</f>
        <v>NT</v>
      </c>
      <c r="P86" s="18" t="str">
        <f>'P11'!$E78</f>
        <v>NT</v>
      </c>
      <c r="Q86" s="18" t="str">
        <f>'P12'!$E78</f>
        <v>NT</v>
      </c>
      <c r="R86" s="18" t="str">
        <f>'P13'!$E78</f>
        <v>NT</v>
      </c>
      <c r="S86" s="18" t="str">
        <f>'P14'!$E78</f>
        <v>NT</v>
      </c>
      <c r="T86" s="18" t="str">
        <f>'P15'!$E78</f>
        <v>NT</v>
      </c>
      <c r="U86" s="20">
        <f t="shared" si="30"/>
        <v>0</v>
      </c>
      <c r="V86" s="20">
        <f t="shared" si="31"/>
        <v>0</v>
      </c>
      <c r="W86" s="20">
        <f t="shared" si="32"/>
        <v>0</v>
      </c>
      <c r="X86" s="20">
        <f t="shared" si="33"/>
        <v>15</v>
      </c>
      <c r="Y86" s="13" t="str">
        <f t="shared" si="34"/>
        <v>NT</v>
      </c>
      <c r="Z86" s="13"/>
      <c r="AA86" s="13">
        <v>10</v>
      </c>
      <c r="AB86" s="18" t="str">
        <f>Critères!$C77</f>
        <v>10.14</v>
      </c>
      <c r="AC86" s="18" t="str">
        <f>Critères!$A$64</f>
        <v>PRÉSENTATION</v>
      </c>
      <c r="AD86" s="18" t="str">
        <f>'P01'!$F78</f>
        <v>N</v>
      </c>
      <c r="AE86" s="18" t="str">
        <f>'P02'!$F78</f>
        <v>N</v>
      </c>
      <c r="AF86" s="18" t="str">
        <f>'P03'!$F78</f>
        <v>N</v>
      </c>
      <c r="AG86" s="18" t="str">
        <f>'P04'!$F78</f>
        <v>N</v>
      </c>
      <c r="AH86" s="18" t="str">
        <f>'P05'!$F78</f>
        <v>N</v>
      </c>
      <c r="AI86" s="18" t="str">
        <f>'P06'!$F78</f>
        <v>N</v>
      </c>
      <c r="AJ86" s="18" t="str">
        <f>'P07'!$F78</f>
        <v>N</v>
      </c>
      <c r="AK86" s="18" t="str">
        <f>'P08'!$F78</f>
        <v>N</v>
      </c>
      <c r="AL86" s="18" t="str">
        <f>'P09'!$F78</f>
        <v>N</v>
      </c>
      <c r="AM86" s="18" t="str">
        <f>'P10'!$F78</f>
        <v>N</v>
      </c>
      <c r="AN86" s="18" t="str">
        <f>'P11'!$F78</f>
        <v>N</v>
      </c>
      <c r="AO86" s="18" t="str">
        <f>'P12'!$F78</f>
        <v>N</v>
      </c>
      <c r="AP86" s="18" t="str">
        <f>'P13'!$F78</f>
        <v>N</v>
      </c>
      <c r="AQ86" s="18" t="str">
        <f>'P14'!$F78</f>
        <v>N</v>
      </c>
      <c r="AR86" s="18" t="str">
        <f>'P15'!$F78</f>
        <v>N</v>
      </c>
      <c r="AS86" s="20">
        <f t="shared" si="35"/>
        <v>0</v>
      </c>
      <c r="AT86" s="20">
        <f t="shared" si="36"/>
        <v>0</v>
      </c>
    </row>
    <row r="87" spans="1:46" x14ac:dyDescent="0.2">
      <c r="A87" s="57"/>
      <c r="B87" s="58"/>
      <c r="C87" s="58"/>
      <c r="D87" s="58"/>
      <c r="E87" s="58"/>
      <c r="F87" s="58"/>
      <c r="G87" s="58"/>
      <c r="H87" s="58"/>
      <c r="I87" s="58"/>
      <c r="J87" s="58"/>
      <c r="K87" s="58"/>
      <c r="L87" s="58"/>
      <c r="M87" s="58"/>
      <c r="N87" s="58"/>
      <c r="O87" s="58"/>
      <c r="P87" s="58"/>
      <c r="Q87" s="58"/>
      <c r="R87" s="58"/>
      <c r="S87" s="58"/>
      <c r="T87" s="58"/>
      <c r="U87" s="62">
        <f>SUM(U73:U86)</f>
        <v>0</v>
      </c>
      <c r="V87" s="62">
        <f t="shared" ref="V87:X87" si="37">SUM(V73:V86)</f>
        <v>0</v>
      </c>
      <c r="W87" s="62">
        <f t="shared" si="37"/>
        <v>0</v>
      </c>
      <c r="X87" s="62">
        <f t="shared" si="37"/>
        <v>210</v>
      </c>
      <c r="Y87" s="13"/>
      <c r="Z87" s="13"/>
      <c r="AA87" s="57"/>
      <c r="AB87" s="58"/>
      <c r="AC87" s="58"/>
      <c r="AD87" s="58"/>
      <c r="AE87" s="58"/>
      <c r="AF87" s="58"/>
      <c r="AG87" s="58"/>
      <c r="AH87" s="58"/>
      <c r="AI87" s="58"/>
      <c r="AJ87" s="58"/>
      <c r="AK87" s="58"/>
      <c r="AL87" s="58"/>
      <c r="AM87" s="58"/>
      <c r="AN87" s="58"/>
      <c r="AO87" s="58"/>
      <c r="AP87" s="58"/>
      <c r="AQ87" s="58"/>
      <c r="AR87" s="58"/>
      <c r="AS87" s="62">
        <f>SUM(AS73:AS86)</f>
        <v>0</v>
      </c>
      <c r="AT87" s="62">
        <f t="shared" ref="AT87" si="38">SUM(AT73:AT86)</f>
        <v>0</v>
      </c>
    </row>
    <row r="88" spans="1:46" x14ac:dyDescent="0.2">
      <c r="A88" s="13">
        <v>11</v>
      </c>
      <c r="B88" s="18" t="str">
        <f>Critères!$B78</f>
        <v>RGAA</v>
      </c>
      <c r="C88" s="18" t="str">
        <f>Critères!$C78</f>
        <v>11.1</v>
      </c>
      <c r="D88" s="18" t="str">
        <f>Critères!$A$78</f>
        <v>FORMULAIRES</v>
      </c>
      <c r="E88" s="18" t="s">
        <v>164</v>
      </c>
      <c r="F88" s="18" t="str">
        <f>'P01'!$E79</f>
        <v>NT</v>
      </c>
      <c r="G88" s="18" t="str">
        <f>'P02'!$E79</f>
        <v>NT</v>
      </c>
      <c r="H88" s="18" t="str">
        <f>'P03'!$E79</f>
        <v>NT</v>
      </c>
      <c r="I88" s="18" t="str">
        <f>'P04'!$E79</f>
        <v>NT</v>
      </c>
      <c r="J88" s="18" t="str">
        <f>'P05'!$E79</f>
        <v>NT</v>
      </c>
      <c r="K88" s="18" t="str">
        <f>'P06'!$E79</f>
        <v>NT</v>
      </c>
      <c r="L88" s="18" t="str">
        <f>'P07'!$E79</f>
        <v>NT</v>
      </c>
      <c r="M88" s="18" t="str">
        <f>'P08'!$E79</f>
        <v>NT</v>
      </c>
      <c r="N88" s="18" t="str">
        <f>'P09'!$E79</f>
        <v>NT</v>
      </c>
      <c r="O88" s="18" t="str">
        <f>'P10'!$E79</f>
        <v>NT</v>
      </c>
      <c r="P88" s="18" t="str">
        <f>'P11'!$E79</f>
        <v>NT</v>
      </c>
      <c r="Q88" s="18" t="str">
        <f>'P12'!$E79</f>
        <v>NT</v>
      </c>
      <c r="R88" s="18" t="str">
        <f>'P13'!$E79</f>
        <v>NT</v>
      </c>
      <c r="S88" s="18" t="str">
        <f>'P14'!$E79</f>
        <v>NT</v>
      </c>
      <c r="T88" s="18" t="str">
        <f>'P15'!$E79</f>
        <v>NT</v>
      </c>
      <c r="U88" s="20">
        <f t="shared" si="30"/>
        <v>0</v>
      </c>
      <c r="V88" s="20">
        <f t="shared" si="31"/>
        <v>0</v>
      </c>
      <c r="W88" s="20">
        <f t="shared" si="32"/>
        <v>0</v>
      </c>
      <c r="X88" s="20">
        <f t="shared" si="33"/>
        <v>15</v>
      </c>
      <c r="Y88" s="13" t="str">
        <f t="shared" si="34"/>
        <v>NT</v>
      </c>
      <c r="Z88" s="13"/>
      <c r="AA88" s="13">
        <v>11</v>
      </c>
      <c r="AB88" s="18" t="str">
        <f>Critères!$C78</f>
        <v>11.1</v>
      </c>
      <c r="AC88" s="18" t="str">
        <f>Critères!$A$78</f>
        <v>FORMULAIRES</v>
      </c>
      <c r="AD88" s="18" t="str">
        <f>'P01'!$F79</f>
        <v>N</v>
      </c>
      <c r="AE88" s="18" t="str">
        <f>'P02'!$F79</f>
        <v>N</v>
      </c>
      <c r="AF88" s="18" t="str">
        <f>'P03'!$F79</f>
        <v>N</v>
      </c>
      <c r="AG88" s="18" t="str">
        <f>'P04'!$F79</f>
        <v>N</v>
      </c>
      <c r="AH88" s="18" t="str">
        <f>'P05'!$F79</f>
        <v>N</v>
      </c>
      <c r="AI88" s="18" t="str">
        <f>'P06'!$F79</f>
        <v>N</v>
      </c>
      <c r="AJ88" s="18" t="str">
        <f>'P07'!$F79</f>
        <v>N</v>
      </c>
      <c r="AK88" s="18" t="str">
        <f>'P08'!$F79</f>
        <v>N</v>
      </c>
      <c r="AL88" s="18" t="str">
        <f>'P09'!$F79</f>
        <v>N</v>
      </c>
      <c r="AM88" s="18" t="str">
        <f>'P10'!$F79</f>
        <v>N</v>
      </c>
      <c r="AN88" s="18" t="str">
        <f>'P11'!$F79</f>
        <v>N</v>
      </c>
      <c r="AO88" s="18" t="str">
        <f>'P12'!$F79</f>
        <v>N</v>
      </c>
      <c r="AP88" s="18" t="str">
        <f>'P13'!$F79</f>
        <v>N</v>
      </c>
      <c r="AQ88" s="18" t="str">
        <f>'P14'!$F79</f>
        <v>N</v>
      </c>
      <c r="AR88" s="18" t="str">
        <f>'P15'!$F79</f>
        <v>N</v>
      </c>
      <c r="AS88" s="20">
        <f t="shared" si="35"/>
        <v>0</v>
      </c>
      <c r="AT88" s="20">
        <f t="shared" si="36"/>
        <v>0</v>
      </c>
    </row>
    <row r="89" spans="1:46" x14ac:dyDescent="0.2">
      <c r="A89" s="13">
        <v>11</v>
      </c>
      <c r="B89" s="18" t="str">
        <f>Critères!$B79</f>
        <v>RGAA</v>
      </c>
      <c r="C89" s="18" t="str">
        <f>Critères!$C79</f>
        <v>11.2</v>
      </c>
      <c r="D89" s="18" t="str">
        <f>Critères!$A$78</f>
        <v>FORMULAIRES</v>
      </c>
      <c r="E89" s="18" t="s">
        <v>164</v>
      </c>
      <c r="F89" s="18" t="str">
        <f>'P01'!$E80</f>
        <v>NT</v>
      </c>
      <c r="G89" s="18" t="str">
        <f>'P02'!$E80</f>
        <v>NT</v>
      </c>
      <c r="H89" s="18" t="str">
        <f>'P03'!$E80</f>
        <v>NT</v>
      </c>
      <c r="I89" s="18" t="str">
        <f>'P04'!$E80</f>
        <v>NT</v>
      </c>
      <c r="J89" s="18" t="str">
        <f>'P05'!$E80</f>
        <v>NT</v>
      </c>
      <c r="K89" s="18" t="str">
        <f>'P06'!$E80</f>
        <v>NT</v>
      </c>
      <c r="L89" s="18" t="str">
        <f>'P07'!$E80</f>
        <v>NT</v>
      </c>
      <c r="M89" s="18" t="str">
        <f>'P08'!$E80</f>
        <v>NT</v>
      </c>
      <c r="N89" s="18" t="str">
        <f>'P09'!$E80</f>
        <v>NT</v>
      </c>
      <c r="O89" s="18" t="str">
        <f>'P10'!$E80</f>
        <v>NT</v>
      </c>
      <c r="P89" s="18" t="str">
        <f>'P11'!$E80</f>
        <v>NT</v>
      </c>
      <c r="Q89" s="18" t="str">
        <f>'P12'!$E80</f>
        <v>NT</v>
      </c>
      <c r="R89" s="18" t="str">
        <f>'P13'!$E80</f>
        <v>NT</v>
      </c>
      <c r="S89" s="18" t="str">
        <f>'P14'!$E80</f>
        <v>NT</v>
      </c>
      <c r="T89" s="18" t="str">
        <f>'P15'!$E80</f>
        <v>NT</v>
      </c>
      <c r="U89" s="20">
        <f t="shared" si="30"/>
        <v>0</v>
      </c>
      <c r="V89" s="20">
        <f t="shared" si="31"/>
        <v>0</v>
      </c>
      <c r="W89" s="20">
        <f t="shared" si="32"/>
        <v>0</v>
      </c>
      <c r="X89" s="20">
        <f t="shared" si="33"/>
        <v>15</v>
      </c>
      <c r="Y89" s="13" t="str">
        <f t="shared" si="34"/>
        <v>NT</v>
      </c>
      <c r="Z89" s="13"/>
      <c r="AA89" s="13">
        <v>11</v>
      </c>
      <c r="AB89" s="18" t="str">
        <f>Critères!$C79</f>
        <v>11.2</v>
      </c>
      <c r="AC89" s="18" t="str">
        <f>Critères!$A$78</f>
        <v>FORMULAIRES</v>
      </c>
      <c r="AD89" s="18" t="str">
        <f>'P01'!$F80</f>
        <v>N</v>
      </c>
      <c r="AE89" s="18" t="str">
        <f>'P02'!$F80</f>
        <v>N</v>
      </c>
      <c r="AF89" s="18" t="str">
        <f>'P03'!$F80</f>
        <v>N</v>
      </c>
      <c r="AG89" s="18" t="str">
        <f>'P04'!$F80</f>
        <v>N</v>
      </c>
      <c r="AH89" s="18" t="str">
        <f>'P05'!$F80</f>
        <v>N</v>
      </c>
      <c r="AI89" s="18" t="str">
        <f>'P06'!$F80</f>
        <v>N</v>
      </c>
      <c r="AJ89" s="18" t="str">
        <f>'P07'!$F80</f>
        <v>N</v>
      </c>
      <c r="AK89" s="18" t="str">
        <f>'P08'!$F80</f>
        <v>N</v>
      </c>
      <c r="AL89" s="18" t="str">
        <f>'P09'!$F80</f>
        <v>N</v>
      </c>
      <c r="AM89" s="18" t="str">
        <f>'P10'!$F80</f>
        <v>N</v>
      </c>
      <c r="AN89" s="18" t="str">
        <f>'P11'!$F80</f>
        <v>N</v>
      </c>
      <c r="AO89" s="18" t="str">
        <f>'P12'!$F80</f>
        <v>N</v>
      </c>
      <c r="AP89" s="18" t="str">
        <f>'P13'!$F80</f>
        <v>N</v>
      </c>
      <c r="AQ89" s="18" t="str">
        <f>'P14'!$F80</f>
        <v>N</v>
      </c>
      <c r="AR89" s="18" t="str">
        <f>'P15'!$F80</f>
        <v>N</v>
      </c>
      <c r="AS89" s="20">
        <f t="shared" si="35"/>
        <v>0</v>
      </c>
      <c r="AT89" s="20">
        <f t="shared" si="36"/>
        <v>0</v>
      </c>
    </row>
    <row r="90" spans="1:46" x14ac:dyDescent="0.2">
      <c r="A90" s="13">
        <v>11</v>
      </c>
      <c r="B90" s="18" t="str">
        <f>Critères!$B80</f>
        <v>RGAA</v>
      </c>
      <c r="C90" s="18" t="str">
        <f>Critères!$C80</f>
        <v>11.3</v>
      </c>
      <c r="D90" s="18" t="str">
        <f>Critères!$A$78</f>
        <v>FORMULAIRES</v>
      </c>
      <c r="E90" s="18" t="s">
        <v>165</v>
      </c>
      <c r="F90" s="18" t="str">
        <f>'P01'!$E81</f>
        <v>NT</v>
      </c>
      <c r="G90" s="18" t="str">
        <f>'P02'!$E81</f>
        <v>NT</v>
      </c>
      <c r="H90" s="18" t="str">
        <f>'P03'!$E81</f>
        <v>NT</v>
      </c>
      <c r="I90" s="18" t="str">
        <f>'P04'!$E81</f>
        <v>NT</v>
      </c>
      <c r="J90" s="18" t="str">
        <f>'P05'!$E81</f>
        <v>NT</v>
      </c>
      <c r="K90" s="18" t="str">
        <f>'P06'!$E81</f>
        <v>NT</v>
      </c>
      <c r="L90" s="18" t="str">
        <f>'P07'!$E81</f>
        <v>NT</v>
      </c>
      <c r="M90" s="18" t="str">
        <f>'P08'!$E81</f>
        <v>NT</v>
      </c>
      <c r="N90" s="18" t="str">
        <f>'P09'!$E81</f>
        <v>NT</v>
      </c>
      <c r="O90" s="18" t="str">
        <f>'P10'!$E81</f>
        <v>NT</v>
      </c>
      <c r="P90" s="18" t="str">
        <f>'P11'!$E81</f>
        <v>NT</v>
      </c>
      <c r="Q90" s="18" t="str">
        <f>'P12'!$E81</f>
        <v>NT</v>
      </c>
      <c r="R90" s="18" t="str">
        <f>'P13'!$E81</f>
        <v>NT</v>
      </c>
      <c r="S90" s="18" t="str">
        <f>'P14'!$E81</f>
        <v>NT</v>
      </c>
      <c r="T90" s="18" t="str">
        <f>'P15'!$E81</f>
        <v>NT</v>
      </c>
      <c r="U90" s="20">
        <f t="shared" si="30"/>
        <v>0</v>
      </c>
      <c r="V90" s="20">
        <f t="shared" si="31"/>
        <v>0</v>
      </c>
      <c r="W90" s="20">
        <f t="shared" si="32"/>
        <v>0</v>
      </c>
      <c r="X90" s="20">
        <f t="shared" si="33"/>
        <v>15</v>
      </c>
      <c r="Y90" s="13" t="str">
        <f t="shared" si="34"/>
        <v>NT</v>
      </c>
      <c r="Z90" s="13"/>
      <c r="AA90" s="13">
        <v>11</v>
      </c>
      <c r="AB90" s="18" t="str">
        <f>Critères!$C80</f>
        <v>11.3</v>
      </c>
      <c r="AC90" s="18" t="str">
        <f>Critères!$A$78</f>
        <v>FORMULAIRES</v>
      </c>
      <c r="AD90" s="18" t="str">
        <f>'P01'!$F81</f>
        <v>N</v>
      </c>
      <c r="AE90" s="18" t="str">
        <f>'P02'!$F81</f>
        <v>N</v>
      </c>
      <c r="AF90" s="18" t="str">
        <f>'P03'!$F81</f>
        <v>N</v>
      </c>
      <c r="AG90" s="18" t="str">
        <f>'P04'!$F81</f>
        <v>N</v>
      </c>
      <c r="AH90" s="18" t="str">
        <f>'P05'!$F81</f>
        <v>N</v>
      </c>
      <c r="AI90" s="18" t="str">
        <f>'P06'!$F81</f>
        <v>N</v>
      </c>
      <c r="AJ90" s="18" t="str">
        <f>'P07'!$F81</f>
        <v>N</v>
      </c>
      <c r="AK90" s="18" t="str">
        <f>'P08'!$F81</f>
        <v>N</v>
      </c>
      <c r="AL90" s="18" t="str">
        <f>'P09'!$F81</f>
        <v>N</v>
      </c>
      <c r="AM90" s="18" t="str">
        <f>'P10'!$F81</f>
        <v>N</v>
      </c>
      <c r="AN90" s="18" t="str">
        <f>'P11'!$F81</f>
        <v>N</v>
      </c>
      <c r="AO90" s="18" t="str">
        <f>'P12'!$F81</f>
        <v>N</v>
      </c>
      <c r="AP90" s="18" t="str">
        <f>'P13'!$F81</f>
        <v>N</v>
      </c>
      <c r="AQ90" s="18" t="str">
        <f>'P14'!$F81</f>
        <v>N</v>
      </c>
      <c r="AR90" s="18" t="str">
        <f>'P15'!$F81</f>
        <v>N</v>
      </c>
      <c r="AS90" s="20">
        <f t="shared" si="35"/>
        <v>0</v>
      </c>
      <c r="AT90" s="20">
        <f t="shared" si="36"/>
        <v>0</v>
      </c>
    </row>
    <row r="91" spans="1:46" x14ac:dyDescent="0.2">
      <c r="A91" s="13">
        <v>11</v>
      </c>
      <c r="B91" s="18" t="str">
        <f>Critères!$B81</f>
        <v>RGAA</v>
      </c>
      <c r="C91" s="18" t="str">
        <f>Critères!$C81</f>
        <v>11.4</v>
      </c>
      <c r="D91" s="18" t="str">
        <f>Critères!$A$78</f>
        <v>FORMULAIRES</v>
      </c>
      <c r="E91" s="18" t="s">
        <v>164</v>
      </c>
      <c r="F91" s="18" t="str">
        <f>'P01'!$E82</f>
        <v>NT</v>
      </c>
      <c r="G91" s="18" t="str">
        <f>'P02'!$E82</f>
        <v>NT</v>
      </c>
      <c r="H91" s="18" t="str">
        <f>'P03'!$E82</f>
        <v>NT</v>
      </c>
      <c r="I91" s="18" t="str">
        <f>'P04'!$E82</f>
        <v>NT</v>
      </c>
      <c r="J91" s="18" t="str">
        <f>'P05'!$E82</f>
        <v>NT</v>
      </c>
      <c r="K91" s="18" t="str">
        <f>'P06'!$E82</f>
        <v>NT</v>
      </c>
      <c r="L91" s="18" t="str">
        <f>'P07'!$E82</f>
        <v>NT</v>
      </c>
      <c r="M91" s="18" t="str">
        <f>'P08'!$E82</f>
        <v>NT</v>
      </c>
      <c r="N91" s="18" t="str">
        <f>'P09'!$E82</f>
        <v>NT</v>
      </c>
      <c r="O91" s="18" t="str">
        <f>'P10'!$E82</f>
        <v>NT</v>
      </c>
      <c r="P91" s="18" t="str">
        <f>'P11'!$E82</f>
        <v>NT</v>
      </c>
      <c r="Q91" s="18" t="str">
        <f>'P12'!$E82</f>
        <v>NT</v>
      </c>
      <c r="R91" s="18" t="str">
        <f>'P13'!$E82</f>
        <v>NT</v>
      </c>
      <c r="S91" s="18" t="str">
        <f>'P14'!$E82</f>
        <v>NT</v>
      </c>
      <c r="T91" s="18" t="str">
        <f>'P15'!$E82</f>
        <v>NT</v>
      </c>
      <c r="U91" s="20">
        <f t="shared" si="30"/>
        <v>0</v>
      </c>
      <c r="V91" s="20">
        <f t="shared" si="31"/>
        <v>0</v>
      </c>
      <c r="W91" s="20">
        <f t="shared" si="32"/>
        <v>0</v>
      </c>
      <c r="X91" s="20">
        <f t="shared" si="33"/>
        <v>15</v>
      </c>
      <c r="Y91" s="13" t="str">
        <f t="shared" si="34"/>
        <v>NT</v>
      </c>
      <c r="Z91" s="13"/>
      <c r="AA91" s="13">
        <v>11</v>
      </c>
      <c r="AB91" s="18" t="str">
        <f>Critères!$C81</f>
        <v>11.4</v>
      </c>
      <c r="AC91" s="18" t="str">
        <f>Critères!$A$78</f>
        <v>FORMULAIRES</v>
      </c>
      <c r="AD91" s="18" t="str">
        <f>'P01'!$F82</f>
        <v>N</v>
      </c>
      <c r="AE91" s="18" t="str">
        <f>'P02'!$F82</f>
        <v>N</v>
      </c>
      <c r="AF91" s="18" t="str">
        <f>'P03'!$F82</f>
        <v>N</v>
      </c>
      <c r="AG91" s="18" t="str">
        <f>'P04'!$F82</f>
        <v>N</v>
      </c>
      <c r="AH91" s="18" t="str">
        <f>'P05'!$F82</f>
        <v>N</v>
      </c>
      <c r="AI91" s="18" t="str">
        <f>'P06'!$F82</f>
        <v>N</v>
      </c>
      <c r="AJ91" s="18" t="str">
        <f>'P07'!$F82</f>
        <v>N</v>
      </c>
      <c r="AK91" s="18" t="str">
        <f>'P08'!$F82</f>
        <v>N</v>
      </c>
      <c r="AL91" s="18" t="str">
        <f>'P09'!$F82</f>
        <v>N</v>
      </c>
      <c r="AM91" s="18" t="str">
        <f>'P10'!$F82</f>
        <v>N</v>
      </c>
      <c r="AN91" s="18" t="str">
        <f>'P11'!$F82</f>
        <v>N</v>
      </c>
      <c r="AO91" s="18" t="str">
        <f>'P12'!$F82</f>
        <v>N</v>
      </c>
      <c r="AP91" s="18" t="str">
        <f>'P13'!$F82</f>
        <v>N</v>
      </c>
      <c r="AQ91" s="18" t="str">
        <f>'P14'!$F82</f>
        <v>N</v>
      </c>
      <c r="AR91" s="18" t="str">
        <f>'P15'!$F82</f>
        <v>N</v>
      </c>
      <c r="AS91" s="20">
        <f t="shared" si="35"/>
        <v>0</v>
      </c>
      <c r="AT91" s="20">
        <f t="shared" si="36"/>
        <v>0</v>
      </c>
    </row>
    <row r="92" spans="1:46" x14ac:dyDescent="0.2">
      <c r="A92" s="13">
        <v>11</v>
      </c>
      <c r="B92" s="18" t="str">
        <f>Critères!$B82</f>
        <v>RGAA</v>
      </c>
      <c r="C92" s="18" t="str">
        <f>Critères!$C82</f>
        <v>11.5</v>
      </c>
      <c r="D92" s="18" t="str">
        <f>Critères!$A$78</f>
        <v>FORMULAIRES</v>
      </c>
      <c r="E92" s="18" t="s">
        <v>164</v>
      </c>
      <c r="F92" s="18" t="str">
        <f>'P01'!$E83</f>
        <v>NT</v>
      </c>
      <c r="G92" s="18" t="str">
        <f>'P02'!$E83</f>
        <v>NT</v>
      </c>
      <c r="H92" s="18" t="str">
        <f>'P03'!$E83</f>
        <v>NT</v>
      </c>
      <c r="I92" s="18" t="str">
        <f>'P04'!$E83</f>
        <v>NT</v>
      </c>
      <c r="J92" s="18" t="str">
        <f>'P05'!$E83</f>
        <v>NT</v>
      </c>
      <c r="K92" s="18" t="str">
        <f>'P06'!$E83</f>
        <v>NT</v>
      </c>
      <c r="L92" s="18" t="str">
        <f>'P07'!$E83</f>
        <v>NT</v>
      </c>
      <c r="M92" s="18" t="str">
        <f>'P08'!$E83</f>
        <v>NT</v>
      </c>
      <c r="N92" s="18" t="str">
        <f>'P09'!$E83</f>
        <v>NT</v>
      </c>
      <c r="O92" s="18" t="str">
        <f>'P10'!$E83</f>
        <v>NT</v>
      </c>
      <c r="P92" s="18" t="str">
        <f>'P11'!$E83</f>
        <v>NT</v>
      </c>
      <c r="Q92" s="18" t="str">
        <f>'P12'!$E83</f>
        <v>NT</v>
      </c>
      <c r="R92" s="18" t="str">
        <f>'P13'!$E83</f>
        <v>NT</v>
      </c>
      <c r="S92" s="18" t="str">
        <f>'P14'!$E83</f>
        <v>NT</v>
      </c>
      <c r="T92" s="18" t="str">
        <f>'P15'!$E83</f>
        <v>NT</v>
      </c>
      <c r="U92" s="20">
        <f t="shared" si="30"/>
        <v>0</v>
      </c>
      <c r="V92" s="20">
        <f t="shared" si="31"/>
        <v>0</v>
      </c>
      <c r="W92" s="20">
        <f t="shared" si="32"/>
        <v>0</v>
      </c>
      <c r="X92" s="20">
        <f t="shared" si="33"/>
        <v>15</v>
      </c>
      <c r="Y92" s="13" t="str">
        <f t="shared" si="34"/>
        <v>NT</v>
      </c>
      <c r="Z92" s="13"/>
      <c r="AA92" s="13">
        <v>11</v>
      </c>
      <c r="AB92" s="18" t="str">
        <f>Critères!$C82</f>
        <v>11.5</v>
      </c>
      <c r="AC92" s="18" t="str">
        <f>Critères!$A$78</f>
        <v>FORMULAIRES</v>
      </c>
      <c r="AD92" s="18" t="str">
        <f>'P01'!$F83</f>
        <v>N</v>
      </c>
      <c r="AE92" s="18" t="str">
        <f>'P02'!$F83</f>
        <v>N</v>
      </c>
      <c r="AF92" s="18" t="str">
        <f>'P03'!$F83</f>
        <v>N</v>
      </c>
      <c r="AG92" s="18" t="str">
        <f>'P04'!$F83</f>
        <v>N</v>
      </c>
      <c r="AH92" s="18" t="str">
        <f>'P05'!$F83</f>
        <v>N</v>
      </c>
      <c r="AI92" s="18" t="str">
        <f>'P06'!$F83</f>
        <v>N</v>
      </c>
      <c r="AJ92" s="18" t="str">
        <f>'P07'!$F83</f>
        <v>N</v>
      </c>
      <c r="AK92" s="18" t="str">
        <f>'P08'!$F83</f>
        <v>N</v>
      </c>
      <c r="AL92" s="18" t="str">
        <f>'P09'!$F83</f>
        <v>N</v>
      </c>
      <c r="AM92" s="18" t="str">
        <f>'P10'!$F83</f>
        <v>N</v>
      </c>
      <c r="AN92" s="18" t="str">
        <f>'P11'!$F83</f>
        <v>N</v>
      </c>
      <c r="AO92" s="18" t="str">
        <f>'P12'!$F83</f>
        <v>N</v>
      </c>
      <c r="AP92" s="18" t="str">
        <f>'P13'!$F83</f>
        <v>N</v>
      </c>
      <c r="AQ92" s="18" t="str">
        <f>'P14'!$F83</f>
        <v>N</v>
      </c>
      <c r="AR92" s="18" t="str">
        <f>'P15'!$F83</f>
        <v>N</v>
      </c>
      <c r="AS92" s="20">
        <f t="shared" si="35"/>
        <v>0</v>
      </c>
      <c r="AT92" s="20">
        <f t="shared" si="36"/>
        <v>0</v>
      </c>
    </row>
    <row r="93" spans="1:46" x14ac:dyDescent="0.2">
      <c r="A93" s="13">
        <v>11</v>
      </c>
      <c r="B93" s="18" t="str">
        <f>Critères!$B83</f>
        <v>RGAA</v>
      </c>
      <c r="C93" s="18" t="str">
        <f>Critères!$C83</f>
        <v>11.6</v>
      </c>
      <c r="D93" s="18" t="str">
        <f>Critères!$A$78</f>
        <v>FORMULAIRES</v>
      </c>
      <c r="E93" s="18" t="s">
        <v>164</v>
      </c>
      <c r="F93" s="18" t="str">
        <f>'P01'!$E84</f>
        <v>NT</v>
      </c>
      <c r="G93" s="18" t="str">
        <f>'P02'!$E84</f>
        <v>NT</v>
      </c>
      <c r="H93" s="18" t="str">
        <f>'P03'!$E84</f>
        <v>NT</v>
      </c>
      <c r="I93" s="18" t="str">
        <f>'P04'!$E84</f>
        <v>NT</v>
      </c>
      <c r="J93" s="18" t="str">
        <f>'P05'!$E84</f>
        <v>NT</v>
      </c>
      <c r="K93" s="18" t="str">
        <f>'P06'!$E84</f>
        <v>NT</v>
      </c>
      <c r="L93" s="18" t="str">
        <f>'P07'!$E84</f>
        <v>NT</v>
      </c>
      <c r="M93" s="18" t="str">
        <f>'P08'!$E84</f>
        <v>NT</v>
      </c>
      <c r="N93" s="18" t="str">
        <f>'P09'!$E84</f>
        <v>NT</v>
      </c>
      <c r="O93" s="18" t="str">
        <f>'P10'!$E84</f>
        <v>NT</v>
      </c>
      <c r="P93" s="18" t="str">
        <f>'P11'!$E84</f>
        <v>NT</v>
      </c>
      <c r="Q93" s="18" t="str">
        <f>'P12'!$E84</f>
        <v>NT</v>
      </c>
      <c r="R93" s="18" t="str">
        <f>'P13'!$E84</f>
        <v>NT</v>
      </c>
      <c r="S93" s="18" t="str">
        <f>'P14'!$E84</f>
        <v>NT</v>
      </c>
      <c r="T93" s="18" t="str">
        <f>'P15'!$E84</f>
        <v>NT</v>
      </c>
      <c r="U93" s="20">
        <f t="shared" si="30"/>
        <v>0</v>
      </c>
      <c r="V93" s="20">
        <f t="shared" si="31"/>
        <v>0</v>
      </c>
      <c r="W93" s="20">
        <f t="shared" si="32"/>
        <v>0</v>
      </c>
      <c r="X93" s="20">
        <f t="shared" si="33"/>
        <v>15</v>
      </c>
      <c r="Y93" s="13" t="str">
        <f t="shared" si="34"/>
        <v>NT</v>
      </c>
      <c r="Z93" s="13"/>
      <c r="AA93" s="13">
        <v>11</v>
      </c>
      <c r="AB93" s="18" t="str">
        <f>Critères!$C83</f>
        <v>11.6</v>
      </c>
      <c r="AC93" s="18" t="str">
        <f>Critères!$A$78</f>
        <v>FORMULAIRES</v>
      </c>
      <c r="AD93" s="18" t="str">
        <f>'P01'!$F84</f>
        <v>N</v>
      </c>
      <c r="AE93" s="18" t="str">
        <f>'P02'!$F84</f>
        <v>N</v>
      </c>
      <c r="AF93" s="18" t="str">
        <f>'P03'!$F84</f>
        <v>N</v>
      </c>
      <c r="AG93" s="18" t="str">
        <f>'P04'!$F84</f>
        <v>N</v>
      </c>
      <c r="AH93" s="18" t="str">
        <f>'P05'!$F84</f>
        <v>N</v>
      </c>
      <c r="AI93" s="18" t="str">
        <f>'P06'!$F84</f>
        <v>N</v>
      </c>
      <c r="AJ93" s="18" t="str">
        <f>'P07'!$F84</f>
        <v>N</v>
      </c>
      <c r="AK93" s="18" t="str">
        <f>'P08'!$F84</f>
        <v>N</v>
      </c>
      <c r="AL93" s="18" t="str">
        <f>'P09'!$F84</f>
        <v>N</v>
      </c>
      <c r="AM93" s="18" t="str">
        <f>'P10'!$F84</f>
        <v>N</v>
      </c>
      <c r="AN93" s="18" t="str">
        <f>'P11'!$F84</f>
        <v>N</v>
      </c>
      <c r="AO93" s="18" t="str">
        <f>'P12'!$F84</f>
        <v>N</v>
      </c>
      <c r="AP93" s="18" t="str">
        <f>'P13'!$F84</f>
        <v>N</v>
      </c>
      <c r="AQ93" s="18" t="str">
        <f>'P14'!$F84</f>
        <v>N</v>
      </c>
      <c r="AR93" s="18" t="str">
        <f>'P15'!$F84</f>
        <v>N</v>
      </c>
      <c r="AS93" s="20">
        <f t="shared" si="35"/>
        <v>0</v>
      </c>
      <c r="AT93" s="20">
        <f t="shared" si="36"/>
        <v>0</v>
      </c>
    </row>
    <row r="94" spans="1:46" x14ac:dyDescent="0.2">
      <c r="A94" s="13">
        <v>11</v>
      </c>
      <c r="B94" s="18" t="str">
        <f>Critères!$B84</f>
        <v>RGAA</v>
      </c>
      <c r="C94" s="18" t="str">
        <f>Critères!$C84</f>
        <v>11.7</v>
      </c>
      <c r="D94" s="18" t="str">
        <f>Critères!$A$78</f>
        <v>FORMULAIRES</v>
      </c>
      <c r="E94" s="18" t="s">
        <v>164</v>
      </c>
      <c r="F94" s="18" t="str">
        <f>'P01'!$E85</f>
        <v>NT</v>
      </c>
      <c r="G94" s="18" t="str">
        <f>'P02'!$E85</f>
        <v>NT</v>
      </c>
      <c r="H94" s="18" t="str">
        <f>'P03'!$E85</f>
        <v>NT</v>
      </c>
      <c r="I94" s="18" t="str">
        <f>'P04'!$E85</f>
        <v>NT</v>
      </c>
      <c r="J94" s="18" t="str">
        <f>'P05'!$E85</f>
        <v>NT</v>
      </c>
      <c r="K94" s="18" t="str">
        <f>'P06'!$E85</f>
        <v>NT</v>
      </c>
      <c r="L94" s="18" t="str">
        <f>'P07'!$E85</f>
        <v>NT</v>
      </c>
      <c r="M94" s="18" t="str">
        <f>'P08'!$E85</f>
        <v>NT</v>
      </c>
      <c r="N94" s="18" t="str">
        <f>'P09'!$E85</f>
        <v>NT</v>
      </c>
      <c r="O94" s="18" t="str">
        <f>'P10'!$E85</f>
        <v>NT</v>
      </c>
      <c r="P94" s="18" t="str">
        <f>'P11'!$E85</f>
        <v>NT</v>
      </c>
      <c r="Q94" s="18" t="str">
        <f>'P12'!$E85</f>
        <v>NT</v>
      </c>
      <c r="R94" s="18" t="str">
        <f>'P13'!$E85</f>
        <v>NT</v>
      </c>
      <c r="S94" s="18" t="str">
        <f>'P14'!$E85</f>
        <v>NT</v>
      </c>
      <c r="T94" s="18" t="str">
        <f>'P15'!$E85</f>
        <v>NT</v>
      </c>
      <c r="U94" s="20">
        <f t="shared" si="30"/>
        <v>0</v>
      </c>
      <c r="V94" s="20">
        <f t="shared" si="31"/>
        <v>0</v>
      </c>
      <c r="W94" s="20">
        <f t="shared" si="32"/>
        <v>0</v>
      </c>
      <c r="X94" s="20">
        <f t="shared" si="33"/>
        <v>15</v>
      </c>
      <c r="Y94" s="13" t="str">
        <f t="shared" si="34"/>
        <v>NT</v>
      </c>
      <c r="Z94" s="13"/>
      <c r="AA94" s="13">
        <v>11</v>
      </c>
      <c r="AB94" s="18" t="str">
        <f>Critères!$C84</f>
        <v>11.7</v>
      </c>
      <c r="AC94" s="18" t="str">
        <f>Critères!$A$78</f>
        <v>FORMULAIRES</v>
      </c>
      <c r="AD94" s="18" t="str">
        <f>'P01'!$F85</f>
        <v>N</v>
      </c>
      <c r="AE94" s="18" t="str">
        <f>'P02'!$F85</f>
        <v>N</v>
      </c>
      <c r="AF94" s="18" t="str">
        <f>'P03'!$F85</f>
        <v>N</v>
      </c>
      <c r="AG94" s="18" t="str">
        <f>'P04'!$F85</f>
        <v>N</v>
      </c>
      <c r="AH94" s="18" t="str">
        <f>'P05'!$F85</f>
        <v>N</v>
      </c>
      <c r="AI94" s="18" t="str">
        <f>'P06'!$F85</f>
        <v>N</v>
      </c>
      <c r="AJ94" s="18" t="str">
        <f>'P07'!$F85</f>
        <v>N</v>
      </c>
      <c r="AK94" s="18" t="str">
        <f>'P08'!$F85</f>
        <v>N</v>
      </c>
      <c r="AL94" s="18" t="str">
        <f>'P09'!$F85</f>
        <v>N</v>
      </c>
      <c r="AM94" s="18" t="str">
        <f>'P10'!$F85</f>
        <v>N</v>
      </c>
      <c r="AN94" s="18" t="str">
        <f>'P11'!$F85</f>
        <v>N</v>
      </c>
      <c r="AO94" s="18" t="str">
        <f>'P12'!$F85</f>
        <v>N</v>
      </c>
      <c r="AP94" s="18" t="str">
        <f>'P13'!$F85</f>
        <v>N</v>
      </c>
      <c r="AQ94" s="18" t="str">
        <f>'P14'!$F85</f>
        <v>N</v>
      </c>
      <c r="AR94" s="18" t="str">
        <f>'P15'!$F85</f>
        <v>N</v>
      </c>
      <c r="AS94" s="20">
        <f t="shared" si="35"/>
        <v>0</v>
      </c>
      <c r="AT94" s="20">
        <f t="shared" si="36"/>
        <v>0</v>
      </c>
    </row>
    <row r="95" spans="1:46" x14ac:dyDescent="0.2">
      <c r="A95" s="13">
        <v>11</v>
      </c>
      <c r="B95" s="18" t="str">
        <f>Critères!$B85</f>
        <v>RGAA</v>
      </c>
      <c r="C95" s="18" t="str">
        <f>Critères!$C85</f>
        <v>11.8</v>
      </c>
      <c r="D95" s="18" t="str">
        <f>Critères!$A$78</f>
        <v>FORMULAIRES</v>
      </c>
      <c r="E95" s="18" t="s">
        <v>164</v>
      </c>
      <c r="F95" s="18" t="str">
        <f>'P01'!$E86</f>
        <v>NT</v>
      </c>
      <c r="G95" s="18" t="str">
        <f>'P02'!$E86</f>
        <v>NT</v>
      </c>
      <c r="H95" s="18" t="str">
        <f>'P03'!$E86</f>
        <v>NT</v>
      </c>
      <c r="I95" s="18" t="str">
        <f>'P04'!$E86</f>
        <v>NT</v>
      </c>
      <c r="J95" s="18" t="str">
        <f>'P05'!$E86</f>
        <v>NT</v>
      </c>
      <c r="K95" s="18" t="str">
        <f>'P06'!$E86</f>
        <v>NT</v>
      </c>
      <c r="L95" s="18" t="str">
        <f>'P07'!$E86</f>
        <v>NT</v>
      </c>
      <c r="M95" s="18" t="str">
        <f>'P08'!$E86</f>
        <v>NT</v>
      </c>
      <c r="N95" s="18" t="str">
        <f>'P09'!$E86</f>
        <v>NT</v>
      </c>
      <c r="O95" s="18" t="str">
        <f>'P10'!$E86</f>
        <v>NT</v>
      </c>
      <c r="P95" s="18" t="str">
        <f>'P11'!$E86</f>
        <v>NT</v>
      </c>
      <c r="Q95" s="18" t="str">
        <f>'P12'!$E86</f>
        <v>NT</v>
      </c>
      <c r="R95" s="18" t="str">
        <f>'P13'!$E86</f>
        <v>NT</v>
      </c>
      <c r="S95" s="18" t="str">
        <f>'P14'!$E86</f>
        <v>NT</v>
      </c>
      <c r="T95" s="18" t="str">
        <f>'P15'!$E86</f>
        <v>NT</v>
      </c>
      <c r="U95" s="20">
        <f t="shared" si="30"/>
        <v>0</v>
      </c>
      <c r="V95" s="20">
        <f t="shared" si="31"/>
        <v>0</v>
      </c>
      <c r="W95" s="20">
        <f t="shared" si="32"/>
        <v>0</v>
      </c>
      <c r="X95" s="20">
        <f t="shared" si="33"/>
        <v>15</v>
      </c>
      <c r="Y95" s="13" t="str">
        <f t="shared" si="34"/>
        <v>NT</v>
      </c>
      <c r="Z95" s="13"/>
      <c r="AA95" s="13">
        <v>11</v>
      </c>
      <c r="AB95" s="18" t="str">
        <f>Critères!$C85</f>
        <v>11.8</v>
      </c>
      <c r="AC95" s="18" t="str">
        <f>Critères!$A$78</f>
        <v>FORMULAIRES</v>
      </c>
      <c r="AD95" s="18" t="str">
        <f>'P01'!$F86</f>
        <v>N</v>
      </c>
      <c r="AE95" s="18" t="str">
        <f>'P02'!$F86</f>
        <v>N</v>
      </c>
      <c r="AF95" s="18" t="str">
        <f>'P03'!$F86</f>
        <v>N</v>
      </c>
      <c r="AG95" s="18" t="str">
        <f>'P04'!$F86</f>
        <v>N</v>
      </c>
      <c r="AH95" s="18" t="str">
        <f>'P05'!$F86</f>
        <v>N</v>
      </c>
      <c r="AI95" s="18" t="str">
        <f>'P06'!$F86</f>
        <v>N</v>
      </c>
      <c r="AJ95" s="18" t="str">
        <f>'P07'!$F86</f>
        <v>N</v>
      </c>
      <c r="AK95" s="18" t="str">
        <f>'P08'!$F86</f>
        <v>N</v>
      </c>
      <c r="AL95" s="18" t="str">
        <f>'P09'!$F86</f>
        <v>N</v>
      </c>
      <c r="AM95" s="18" t="str">
        <f>'P10'!$F86</f>
        <v>N</v>
      </c>
      <c r="AN95" s="18" t="str">
        <f>'P11'!$F86</f>
        <v>N</v>
      </c>
      <c r="AO95" s="18" t="str">
        <f>'P12'!$F86</f>
        <v>N</v>
      </c>
      <c r="AP95" s="18" t="str">
        <f>'P13'!$F86</f>
        <v>N</v>
      </c>
      <c r="AQ95" s="18" t="str">
        <f>'P14'!$F86</f>
        <v>N</v>
      </c>
      <c r="AR95" s="18" t="str">
        <f>'P15'!$F86</f>
        <v>N</v>
      </c>
      <c r="AS95" s="20">
        <f t="shared" si="35"/>
        <v>0</v>
      </c>
      <c r="AT95" s="20">
        <f t="shared" si="36"/>
        <v>0</v>
      </c>
    </row>
    <row r="96" spans="1:46" x14ac:dyDescent="0.2">
      <c r="A96" s="13">
        <v>11</v>
      </c>
      <c r="B96" s="18" t="str">
        <f>Critères!$B86</f>
        <v>RGAA</v>
      </c>
      <c r="C96" s="18" t="str">
        <f>Critères!$C86</f>
        <v>11.9</v>
      </c>
      <c r="D96" s="18" t="str">
        <f>Critères!$A$78</f>
        <v>FORMULAIRES</v>
      </c>
      <c r="E96" s="18" t="s">
        <v>164</v>
      </c>
      <c r="F96" s="18" t="str">
        <f>'P01'!$E87</f>
        <v>NT</v>
      </c>
      <c r="G96" s="18" t="str">
        <f>'P02'!$E87</f>
        <v>NT</v>
      </c>
      <c r="H96" s="18" t="str">
        <f>'P03'!$E87</f>
        <v>NT</v>
      </c>
      <c r="I96" s="18" t="str">
        <f>'P04'!$E87</f>
        <v>NT</v>
      </c>
      <c r="J96" s="18" t="str">
        <f>'P05'!$E87</f>
        <v>NT</v>
      </c>
      <c r="K96" s="18" t="str">
        <f>'P06'!$E87</f>
        <v>NT</v>
      </c>
      <c r="L96" s="18" t="str">
        <f>'P07'!$E87</f>
        <v>NT</v>
      </c>
      <c r="M96" s="18" t="str">
        <f>'P08'!$E87</f>
        <v>NT</v>
      </c>
      <c r="N96" s="18" t="str">
        <f>'P09'!$E87</f>
        <v>NT</v>
      </c>
      <c r="O96" s="18" t="str">
        <f>'P10'!$E87</f>
        <v>NT</v>
      </c>
      <c r="P96" s="18" t="str">
        <f>'P11'!$E87</f>
        <v>NT</v>
      </c>
      <c r="Q96" s="18" t="str">
        <f>'P12'!$E87</f>
        <v>NT</v>
      </c>
      <c r="R96" s="18" t="str">
        <f>'P13'!$E87</f>
        <v>NT</v>
      </c>
      <c r="S96" s="18" t="str">
        <f>'P14'!$E87</f>
        <v>NT</v>
      </c>
      <c r="T96" s="18" t="str">
        <f>'P15'!$E87</f>
        <v>NT</v>
      </c>
      <c r="U96" s="20">
        <f t="shared" si="30"/>
        <v>0</v>
      </c>
      <c r="V96" s="20">
        <f t="shared" si="31"/>
        <v>0</v>
      </c>
      <c r="W96" s="20">
        <f t="shared" si="32"/>
        <v>0</v>
      </c>
      <c r="X96" s="20">
        <f t="shared" si="33"/>
        <v>15</v>
      </c>
      <c r="Y96" s="13" t="str">
        <f t="shared" si="34"/>
        <v>NT</v>
      </c>
      <c r="Z96" s="13"/>
      <c r="AA96" s="13">
        <v>11</v>
      </c>
      <c r="AB96" s="18" t="str">
        <f>Critères!$C86</f>
        <v>11.9</v>
      </c>
      <c r="AC96" s="18" t="str">
        <f>Critères!$A$78</f>
        <v>FORMULAIRES</v>
      </c>
      <c r="AD96" s="18" t="str">
        <f>'P01'!$F87</f>
        <v>N</v>
      </c>
      <c r="AE96" s="18" t="str">
        <f>'P02'!$F87</f>
        <v>N</v>
      </c>
      <c r="AF96" s="18" t="str">
        <f>'P03'!$F87</f>
        <v>N</v>
      </c>
      <c r="AG96" s="18" t="str">
        <f>'P04'!$F87</f>
        <v>N</v>
      </c>
      <c r="AH96" s="18" t="str">
        <f>'P05'!$F87</f>
        <v>N</v>
      </c>
      <c r="AI96" s="18" t="str">
        <f>'P06'!$F87</f>
        <v>N</v>
      </c>
      <c r="AJ96" s="18" t="str">
        <f>'P07'!$F87</f>
        <v>N</v>
      </c>
      <c r="AK96" s="18" t="str">
        <f>'P08'!$F87</f>
        <v>N</v>
      </c>
      <c r="AL96" s="18" t="str">
        <f>'P09'!$F87</f>
        <v>N</v>
      </c>
      <c r="AM96" s="18" t="str">
        <f>'P10'!$F87</f>
        <v>N</v>
      </c>
      <c r="AN96" s="18" t="str">
        <f>'P11'!$F87</f>
        <v>N</v>
      </c>
      <c r="AO96" s="18" t="str">
        <f>'P12'!$F87</f>
        <v>N</v>
      </c>
      <c r="AP96" s="18" t="str">
        <f>'P13'!$F87</f>
        <v>N</v>
      </c>
      <c r="AQ96" s="18" t="str">
        <f>'P14'!$F87</f>
        <v>N</v>
      </c>
      <c r="AR96" s="18" t="str">
        <f>'P15'!$F87</f>
        <v>N</v>
      </c>
      <c r="AS96" s="20">
        <f t="shared" si="35"/>
        <v>0</v>
      </c>
      <c r="AT96" s="20">
        <f t="shared" si="36"/>
        <v>0</v>
      </c>
    </row>
    <row r="97" spans="1:46" x14ac:dyDescent="0.2">
      <c r="A97" s="13">
        <v>11</v>
      </c>
      <c r="B97" s="18" t="str">
        <f>Critères!$B87</f>
        <v>RGAA</v>
      </c>
      <c r="C97" s="18" t="str">
        <f>Critères!$C87</f>
        <v>11.10</v>
      </c>
      <c r="D97" s="18" t="str">
        <f>Critères!$A$78</f>
        <v>FORMULAIRES</v>
      </c>
      <c r="E97" s="18" t="s">
        <v>164</v>
      </c>
      <c r="F97" s="18" t="str">
        <f>'P01'!$E88</f>
        <v>NT</v>
      </c>
      <c r="G97" s="18" t="str">
        <f>'P02'!$E88</f>
        <v>NT</v>
      </c>
      <c r="H97" s="18" t="str">
        <f>'P03'!$E88</f>
        <v>NT</v>
      </c>
      <c r="I97" s="18" t="str">
        <f>'P04'!$E88</f>
        <v>NT</v>
      </c>
      <c r="J97" s="18" t="str">
        <f>'P05'!$E88</f>
        <v>NT</v>
      </c>
      <c r="K97" s="18" t="str">
        <f>'P06'!$E88</f>
        <v>NT</v>
      </c>
      <c r="L97" s="18" t="str">
        <f>'P07'!$E88</f>
        <v>NT</v>
      </c>
      <c r="M97" s="18" t="str">
        <f>'P08'!$E88</f>
        <v>NT</v>
      </c>
      <c r="N97" s="18" t="str">
        <f>'P09'!$E88</f>
        <v>NT</v>
      </c>
      <c r="O97" s="18" t="str">
        <f>'P10'!$E88</f>
        <v>NT</v>
      </c>
      <c r="P97" s="18" t="str">
        <f>'P11'!$E88</f>
        <v>NT</v>
      </c>
      <c r="Q97" s="18" t="str">
        <f>'P12'!$E88</f>
        <v>NT</v>
      </c>
      <c r="R97" s="18" t="str">
        <f>'P13'!$E88</f>
        <v>NT</v>
      </c>
      <c r="S97" s="18" t="str">
        <f>'P14'!$E88</f>
        <v>NT</v>
      </c>
      <c r="T97" s="18" t="str">
        <f>'P15'!$E88</f>
        <v>NT</v>
      </c>
      <c r="U97" s="20">
        <f t="shared" si="30"/>
        <v>0</v>
      </c>
      <c r="V97" s="20">
        <f t="shared" si="31"/>
        <v>0</v>
      </c>
      <c r="W97" s="20">
        <f t="shared" si="32"/>
        <v>0</v>
      </c>
      <c r="X97" s="20">
        <f t="shared" si="33"/>
        <v>15</v>
      </c>
      <c r="Y97" s="13" t="str">
        <f t="shared" si="34"/>
        <v>NT</v>
      </c>
      <c r="Z97" s="13"/>
      <c r="AA97" s="13">
        <v>11</v>
      </c>
      <c r="AB97" s="18" t="str">
        <f>Critères!$C87</f>
        <v>11.10</v>
      </c>
      <c r="AC97" s="18" t="str">
        <f>Critères!$A$78</f>
        <v>FORMULAIRES</v>
      </c>
      <c r="AD97" s="18" t="str">
        <f>'P01'!$F88</f>
        <v>N</v>
      </c>
      <c r="AE97" s="18" t="str">
        <f>'P02'!$F88</f>
        <v>N</v>
      </c>
      <c r="AF97" s="18" t="str">
        <f>'P03'!$F88</f>
        <v>N</v>
      </c>
      <c r="AG97" s="18" t="str">
        <f>'P04'!$F88</f>
        <v>N</v>
      </c>
      <c r="AH97" s="18" t="str">
        <f>'P05'!$F88</f>
        <v>N</v>
      </c>
      <c r="AI97" s="18" t="str">
        <f>'P06'!$F88</f>
        <v>N</v>
      </c>
      <c r="AJ97" s="18" t="str">
        <f>'P07'!$F88</f>
        <v>N</v>
      </c>
      <c r="AK97" s="18" t="str">
        <f>'P08'!$F88</f>
        <v>N</v>
      </c>
      <c r="AL97" s="18" t="str">
        <f>'P09'!$F88</f>
        <v>N</v>
      </c>
      <c r="AM97" s="18" t="str">
        <f>'P10'!$F88</f>
        <v>N</v>
      </c>
      <c r="AN97" s="18" t="str">
        <f>'P11'!$F88</f>
        <v>N</v>
      </c>
      <c r="AO97" s="18" t="str">
        <f>'P12'!$F88</f>
        <v>N</v>
      </c>
      <c r="AP97" s="18" t="str">
        <f>'P13'!$F88</f>
        <v>N</v>
      </c>
      <c r="AQ97" s="18" t="str">
        <f>'P14'!$F88</f>
        <v>N</v>
      </c>
      <c r="AR97" s="18" t="str">
        <f>'P15'!$F88</f>
        <v>N</v>
      </c>
      <c r="AS97" s="20">
        <f t="shared" si="35"/>
        <v>0</v>
      </c>
      <c r="AT97" s="20">
        <f t="shared" si="36"/>
        <v>0</v>
      </c>
    </row>
    <row r="98" spans="1:46" x14ac:dyDescent="0.2">
      <c r="A98" s="13">
        <v>11</v>
      </c>
      <c r="B98" s="18" t="str">
        <f>Critères!$B88</f>
        <v>RGAA</v>
      </c>
      <c r="C98" s="18" t="str">
        <f>Critères!$C88</f>
        <v>11.11</v>
      </c>
      <c r="D98" s="18" t="str">
        <f>Critères!$A$78</f>
        <v>FORMULAIRES</v>
      </c>
      <c r="E98" s="18" t="s">
        <v>165</v>
      </c>
      <c r="F98" s="18" t="str">
        <f>'P01'!$E89</f>
        <v>NT</v>
      </c>
      <c r="G98" s="18" t="str">
        <f>'P02'!$E89</f>
        <v>NT</v>
      </c>
      <c r="H98" s="18" t="str">
        <f>'P03'!$E89</f>
        <v>NT</v>
      </c>
      <c r="I98" s="18" t="str">
        <f>'P04'!$E89</f>
        <v>NT</v>
      </c>
      <c r="J98" s="18" t="str">
        <f>'P05'!$E89</f>
        <v>NT</v>
      </c>
      <c r="K98" s="18" t="str">
        <f>'P06'!$E89</f>
        <v>NT</v>
      </c>
      <c r="L98" s="18" t="str">
        <f>'P07'!$E89</f>
        <v>NT</v>
      </c>
      <c r="M98" s="18" t="str">
        <f>'P08'!$E89</f>
        <v>NT</v>
      </c>
      <c r="N98" s="18" t="str">
        <f>'P09'!$E89</f>
        <v>NT</v>
      </c>
      <c r="O98" s="18" t="str">
        <f>'P10'!$E89</f>
        <v>NT</v>
      </c>
      <c r="P98" s="18" t="str">
        <f>'P11'!$E89</f>
        <v>NT</v>
      </c>
      <c r="Q98" s="18" t="str">
        <f>'P12'!$E89</f>
        <v>NT</v>
      </c>
      <c r="R98" s="18" t="str">
        <f>'P13'!$E89</f>
        <v>NT</v>
      </c>
      <c r="S98" s="18" t="str">
        <f>'P14'!$E89</f>
        <v>NT</v>
      </c>
      <c r="T98" s="18" t="str">
        <f>'P15'!$E89</f>
        <v>NT</v>
      </c>
      <c r="U98" s="20">
        <f t="shared" si="30"/>
        <v>0</v>
      </c>
      <c r="V98" s="20">
        <f t="shared" si="31"/>
        <v>0</v>
      </c>
      <c r="W98" s="20">
        <f t="shared" si="32"/>
        <v>0</v>
      </c>
      <c r="X98" s="20">
        <f t="shared" si="33"/>
        <v>15</v>
      </c>
      <c r="Y98" s="13" t="str">
        <f t="shared" si="34"/>
        <v>NT</v>
      </c>
      <c r="Z98" s="13"/>
      <c r="AA98" s="13">
        <v>11</v>
      </c>
      <c r="AB98" s="18" t="str">
        <f>Critères!$C88</f>
        <v>11.11</v>
      </c>
      <c r="AC98" s="18" t="str">
        <f>Critères!$A$78</f>
        <v>FORMULAIRES</v>
      </c>
      <c r="AD98" s="18" t="str">
        <f>'P01'!$F89</f>
        <v>N</v>
      </c>
      <c r="AE98" s="18" t="str">
        <f>'P02'!$F89</f>
        <v>N</v>
      </c>
      <c r="AF98" s="18" t="str">
        <f>'P03'!$F89</f>
        <v>N</v>
      </c>
      <c r="AG98" s="18" t="str">
        <f>'P04'!$F89</f>
        <v>N</v>
      </c>
      <c r="AH98" s="18" t="str">
        <f>'P05'!$F89</f>
        <v>N</v>
      </c>
      <c r="AI98" s="18" t="str">
        <f>'P06'!$F89</f>
        <v>N</v>
      </c>
      <c r="AJ98" s="18" t="str">
        <f>'P07'!$F89</f>
        <v>N</v>
      </c>
      <c r="AK98" s="18" t="str">
        <f>'P08'!$F89</f>
        <v>N</v>
      </c>
      <c r="AL98" s="18" t="str">
        <f>'P09'!$F89</f>
        <v>N</v>
      </c>
      <c r="AM98" s="18" t="str">
        <f>'P10'!$F89</f>
        <v>N</v>
      </c>
      <c r="AN98" s="18" t="str">
        <f>'P11'!$F89</f>
        <v>N</v>
      </c>
      <c r="AO98" s="18" t="str">
        <f>'P12'!$F89</f>
        <v>N</v>
      </c>
      <c r="AP98" s="18" t="str">
        <f>'P13'!$F89</f>
        <v>N</v>
      </c>
      <c r="AQ98" s="18" t="str">
        <f>'P14'!$F89</f>
        <v>N</v>
      </c>
      <c r="AR98" s="18" t="str">
        <f>'P15'!$F89</f>
        <v>N</v>
      </c>
      <c r="AS98" s="20">
        <f t="shared" si="35"/>
        <v>0</v>
      </c>
      <c r="AT98" s="20">
        <f t="shared" si="36"/>
        <v>0</v>
      </c>
    </row>
    <row r="99" spans="1:46" x14ac:dyDescent="0.2">
      <c r="A99" s="13">
        <v>11</v>
      </c>
      <c r="B99" s="18" t="str">
        <f>Critères!$B89</f>
        <v>RGAA</v>
      </c>
      <c r="C99" s="18" t="str">
        <f>Critères!$C89</f>
        <v>11.12</v>
      </c>
      <c r="D99" s="18" t="str">
        <f>Critères!$A$78</f>
        <v>FORMULAIRES</v>
      </c>
      <c r="E99" s="18" t="s">
        <v>165</v>
      </c>
      <c r="F99" s="18" t="str">
        <f>'P01'!$E90</f>
        <v>NT</v>
      </c>
      <c r="G99" s="18" t="str">
        <f>'P02'!$E90</f>
        <v>NT</v>
      </c>
      <c r="H99" s="18" t="str">
        <f>'P03'!$E90</f>
        <v>NT</v>
      </c>
      <c r="I99" s="18" t="str">
        <f>'P04'!$E90</f>
        <v>NT</v>
      </c>
      <c r="J99" s="18" t="str">
        <f>'P05'!$E90</f>
        <v>NT</v>
      </c>
      <c r="K99" s="18" t="str">
        <f>'P06'!$E90</f>
        <v>NT</v>
      </c>
      <c r="L99" s="18" t="str">
        <f>'P07'!$E90</f>
        <v>NT</v>
      </c>
      <c r="M99" s="18" t="str">
        <f>'P08'!$E90</f>
        <v>NT</v>
      </c>
      <c r="N99" s="18" t="str">
        <f>'P09'!$E90</f>
        <v>NT</v>
      </c>
      <c r="O99" s="18" t="str">
        <f>'P10'!$E90</f>
        <v>NT</v>
      </c>
      <c r="P99" s="18" t="str">
        <f>'P11'!$E90</f>
        <v>NT</v>
      </c>
      <c r="Q99" s="18" t="str">
        <f>'P12'!$E90</f>
        <v>NT</v>
      </c>
      <c r="R99" s="18" t="str">
        <f>'P13'!$E90</f>
        <v>NT</v>
      </c>
      <c r="S99" s="18" t="str">
        <f>'P14'!$E90</f>
        <v>NT</v>
      </c>
      <c r="T99" s="18" t="str">
        <f>'P15'!$E90</f>
        <v>NT</v>
      </c>
      <c r="U99" s="20">
        <f t="shared" si="30"/>
        <v>0</v>
      </c>
      <c r="V99" s="20">
        <f t="shared" si="31"/>
        <v>0</v>
      </c>
      <c r="W99" s="20">
        <f t="shared" si="32"/>
        <v>0</v>
      </c>
      <c r="X99" s="20">
        <f t="shared" si="33"/>
        <v>15</v>
      </c>
      <c r="Y99" s="13" t="str">
        <f t="shared" si="34"/>
        <v>NT</v>
      </c>
      <c r="Z99" s="13"/>
      <c r="AA99" s="13">
        <v>11</v>
      </c>
      <c r="AB99" s="18" t="str">
        <f>Critères!$C89</f>
        <v>11.12</v>
      </c>
      <c r="AC99" s="18" t="str">
        <f>Critères!$A$78</f>
        <v>FORMULAIRES</v>
      </c>
      <c r="AD99" s="18" t="str">
        <f>'P01'!$F90</f>
        <v>N</v>
      </c>
      <c r="AE99" s="18" t="str">
        <f>'P02'!$F90</f>
        <v>N</v>
      </c>
      <c r="AF99" s="18" t="str">
        <f>'P03'!$F90</f>
        <v>N</v>
      </c>
      <c r="AG99" s="18" t="str">
        <f>'P04'!$F90</f>
        <v>N</v>
      </c>
      <c r="AH99" s="18" t="str">
        <f>'P05'!$F90</f>
        <v>N</v>
      </c>
      <c r="AI99" s="18" t="str">
        <f>'P06'!$F90</f>
        <v>N</v>
      </c>
      <c r="AJ99" s="18" t="str">
        <f>'P07'!$F90</f>
        <v>N</v>
      </c>
      <c r="AK99" s="18" t="str">
        <f>'P08'!$F90</f>
        <v>N</v>
      </c>
      <c r="AL99" s="18" t="str">
        <f>'P09'!$F90</f>
        <v>N</v>
      </c>
      <c r="AM99" s="18" t="str">
        <f>'P10'!$F90</f>
        <v>N</v>
      </c>
      <c r="AN99" s="18" t="str">
        <f>'P11'!$F90</f>
        <v>N</v>
      </c>
      <c r="AO99" s="18" t="str">
        <f>'P12'!$F90</f>
        <v>N</v>
      </c>
      <c r="AP99" s="18" t="str">
        <f>'P13'!$F90</f>
        <v>N</v>
      </c>
      <c r="AQ99" s="18" t="str">
        <f>'P14'!$F90</f>
        <v>N</v>
      </c>
      <c r="AR99" s="18" t="str">
        <f>'P15'!$F90</f>
        <v>N</v>
      </c>
      <c r="AS99" s="20">
        <f t="shared" si="35"/>
        <v>0</v>
      </c>
      <c r="AT99" s="20">
        <f t="shared" si="36"/>
        <v>0</v>
      </c>
    </row>
    <row r="100" spans="1:46" x14ac:dyDescent="0.2">
      <c r="A100" s="13">
        <v>11</v>
      </c>
      <c r="B100" s="18" t="str">
        <f>Critères!$B90</f>
        <v>RGAA</v>
      </c>
      <c r="C100" s="18" t="str">
        <f>Critères!$C90</f>
        <v>11.13</v>
      </c>
      <c r="D100" s="18" t="str">
        <f>Critères!$A$78</f>
        <v>FORMULAIRES</v>
      </c>
      <c r="E100" s="18" t="s">
        <v>165</v>
      </c>
      <c r="F100" s="18" t="str">
        <f>'P01'!$E91</f>
        <v>NT</v>
      </c>
      <c r="G100" s="18" t="str">
        <f>'P02'!$E91</f>
        <v>NT</v>
      </c>
      <c r="H100" s="18" t="str">
        <f>'P03'!$E91</f>
        <v>NT</v>
      </c>
      <c r="I100" s="18" t="str">
        <f>'P04'!$E91</f>
        <v>NT</v>
      </c>
      <c r="J100" s="18" t="str">
        <f>'P05'!$E91</f>
        <v>NT</v>
      </c>
      <c r="K100" s="18" t="str">
        <f>'P06'!$E91</f>
        <v>NT</v>
      </c>
      <c r="L100" s="18" t="str">
        <f>'P07'!$E91</f>
        <v>NT</v>
      </c>
      <c r="M100" s="18" t="str">
        <f>'P08'!$E91</f>
        <v>NT</v>
      </c>
      <c r="N100" s="18" t="str">
        <f>'P09'!$E91</f>
        <v>NT</v>
      </c>
      <c r="O100" s="18" t="str">
        <f>'P10'!$E91</f>
        <v>NT</v>
      </c>
      <c r="P100" s="18" t="str">
        <f>'P11'!$E91</f>
        <v>NT</v>
      </c>
      <c r="Q100" s="18" t="str">
        <f>'P12'!$E91</f>
        <v>NT</v>
      </c>
      <c r="R100" s="18" t="str">
        <f>'P13'!$E91</f>
        <v>NT</v>
      </c>
      <c r="S100" s="18" t="str">
        <f>'P14'!$E91</f>
        <v>NT</v>
      </c>
      <c r="T100" s="18" t="str">
        <f>'P15'!$E91</f>
        <v>NT</v>
      </c>
      <c r="U100" s="20">
        <f t="shared" si="30"/>
        <v>0</v>
      </c>
      <c r="V100" s="20">
        <f t="shared" si="31"/>
        <v>0</v>
      </c>
      <c r="W100" s="20">
        <f t="shared" si="32"/>
        <v>0</v>
      </c>
      <c r="X100" s="20">
        <f t="shared" si="33"/>
        <v>15</v>
      </c>
      <c r="Y100" s="13" t="str">
        <f t="shared" si="34"/>
        <v>NT</v>
      </c>
      <c r="Z100" s="13"/>
      <c r="AA100" s="13">
        <v>11</v>
      </c>
      <c r="AB100" s="18" t="str">
        <f>Critères!$C90</f>
        <v>11.13</v>
      </c>
      <c r="AC100" s="18" t="str">
        <f>Critères!$A$78</f>
        <v>FORMULAIRES</v>
      </c>
      <c r="AD100" s="18" t="str">
        <f>'P01'!$F91</f>
        <v>N</v>
      </c>
      <c r="AE100" s="18" t="str">
        <f>'P02'!$F91</f>
        <v>N</v>
      </c>
      <c r="AF100" s="18" t="str">
        <f>'P03'!$F91</f>
        <v>N</v>
      </c>
      <c r="AG100" s="18" t="str">
        <f>'P04'!$F91</f>
        <v>N</v>
      </c>
      <c r="AH100" s="18" t="str">
        <f>'P05'!$F91</f>
        <v>N</v>
      </c>
      <c r="AI100" s="18" t="str">
        <f>'P06'!$F91</f>
        <v>N</v>
      </c>
      <c r="AJ100" s="18" t="str">
        <f>'P07'!$F91</f>
        <v>N</v>
      </c>
      <c r="AK100" s="18" t="str">
        <f>'P08'!$F91</f>
        <v>N</v>
      </c>
      <c r="AL100" s="18" t="str">
        <f>'P09'!$F91</f>
        <v>N</v>
      </c>
      <c r="AM100" s="18" t="str">
        <f>'P10'!$F91</f>
        <v>N</v>
      </c>
      <c r="AN100" s="18" t="str">
        <f>'P11'!$F91</f>
        <v>N</v>
      </c>
      <c r="AO100" s="18" t="str">
        <f>'P12'!$F91</f>
        <v>N</v>
      </c>
      <c r="AP100" s="18" t="str">
        <f>'P13'!$F91</f>
        <v>N</v>
      </c>
      <c r="AQ100" s="18" t="str">
        <f>'P14'!$F91</f>
        <v>N</v>
      </c>
      <c r="AR100" s="18" t="str">
        <f>'P15'!$F91</f>
        <v>N</v>
      </c>
      <c r="AS100" s="20">
        <f t="shared" si="35"/>
        <v>0</v>
      </c>
      <c r="AT100" s="20">
        <f t="shared" si="36"/>
        <v>0</v>
      </c>
    </row>
    <row r="101" spans="1:46" x14ac:dyDescent="0.2">
      <c r="A101" s="57"/>
      <c r="B101" s="58"/>
      <c r="C101" s="58"/>
      <c r="D101" s="58"/>
      <c r="E101" s="58"/>
      <c r="F101" s="58"/>
      <c r="G101" s="58"/>
      <c r="H101" s="58"/>
      <c r="I101" s="58"/>
      <c r="J101" s="58"/>
      <c r="K101" s="58"/>
      <c r="L101" s="58"/>
      <c r="M101" s="58"/>
      <c r="N101" s="58"/>
      <c r="O101" s="58"/>
      <c r="P101" s="58"/>
      <c r="Q101" s="58"/>
      <c r="R101" s="58"/>
      <c r="S101" s="58"/>
      <c r="T101" s="58"/>
      <c r="U101" s="62">
        <f>SUM(U88:U100)</f>
        <v>0</v>
      </c>
      <c r="V101" s="62">
        <f t="shared" ref="V101:X101" si="39">SUM(V88:V100)</f>
        <v>0</v>
      </c>
      <c r="W101" s="62">
        <f t="shared" si="39"/>
        <v>0</v>
      </c>
      <c r="X101" s="62">
        <f t="shared" si="39"/>
        <v>195</v>
      </c>
      <c r="Y101" s="13"/>
      <c r="Z101" s="13"/>
      <c r="AA101" s="57"/>
      <c r="AB101" s="58"/>
      <c r="AC101" s="58"/>
      <c r="AD101" s="58"/>
      <c r="AE101" s="58"/>
      <c r="AF101" s="58"/>
      <c r="AG101" s="58"/>
      <c r="AH101" s="58"/>
      <c r="AI101" s="58"/>
      <c r="AJ101" s="58"/>
      <c r="AK101" s="58"/>
      <c r="AL101" s="58"/>
      <c r="AM101" s="58"/>
      <c r="AN101" s="58"/>
      <c r="AO101" s="58"/>
      <c r="AP101" s="58"/>
      <c r="AQ101" s="58"/>
      <c r="AR101" s="58"/>
      <c r="AS101" s="62">
        <f>SUM(AS88:AS100)</f>
        <v>0</v>
      </c>
      <c r="AT101" s="62">
        <f t="shared" ref="AT101" si="40">SUM(AT88:AT100)</f>
        <v>0</v>
      </c>
    </row>
    <row r="102" spans="1:46" x14ac:dyDescent="0.2">
      <c r="A102" s="13">
        <v>12</v>
      </c>
      <c r="B102" s="18" t="str">
        <f>Critères!$B91</f>
        <v>RGAA</v>
      </c>
      <c r="C102" s="18" t="str">
        <f>Critères!$C91</f>
        <v>12.1</v>
      </c>
      <c r="D102" s="18" t="str">
        <f>Critères!$A$91</f>
        <v>NAVIGATION</v>
      </c>
      <c r="E102" s="18" t="s">
        <v>165</v>
      </c>
      <c r="F102" s="18" t="str">
        <f>'P01'!$E92</f>
        <v>NT</v>
      </c>
      <c r="G102" s="18" t="str">
        <f>'P02'!$E92</f>
        <v>NT</v>
      </c>
      <c r="H102" s="18" t="str">
        <f>'P03'!$E92</f>
        <v>NT</v>
      </c>
      <c r="I102" s="18" t="str">
        <f>'P04'!$E92</f>
        <v>NT</v>
      </c>
      <c r="J102" s="18" t="str">
        <f>'P05'!$E92</f>
        <v>NT</v>
      </c>
      <c r="K102" s="18" t="str">
        <f>'P06'!$E92</f>
        <v>NT</v>
      </c>
      <c r="L102" s="18" t="str">
        <f>'P07'!$E92</f>
        <v>NT</v>
      </c>
      <c r="M102" s="18" t="str">
        <f>'P08'!$E92</f>
        <v>NT</v>
      </c>
      <c r="N102" s="18" t="str">
        <f>'P09'!$E92</f>
        <v>NT</v>
      </c>
      <c r="O102" s="18" t="str">
        <f>'P10'!$E92</f>
        <v>NT</v>
      </c>
      <c r="P102" s="18" t="str">
        <f>'P11'!$E92</f>
        <v>NT</v>
      </c>
      <c r="Q102" s="18" t="str">
        <f>'P12'!$E92</f>
        <v>NT</v>
      </c>
      <c r="R102" s="18" t="str">
        <f>'P13'!$E92</f>
        <v>NT</v>
      </c>
      <c r="S102" s="18" t="str">
        <f>'P14'!$E92</f>
        <v>NT</v>
      </c>
      <c r="T102" s="18" t="str">
        <f>'P15'!$E92</f>
        <v>NT</v>
      </c>
      <c r="U102" s="20">
        <f t="shared" si="30"/>
        <v>0</v>
      </c>
      <c r="V102" s="20">
        <f t="shared" si="31"/>
        <v>0</v>
      </c>
      <c r="W102" s="20">
        <f t="shared" si="32"/>
        <v>0</v>
      </c>
      <c r="X102" s="20">
        <f t="shared" si="33"/>
        <v>15</v>
      </c>
      <c r="Y102" s="13" t="str">
        <f t="shared" si="34"/>
        <v>NT</v>
      </c>
      <c r="Z102" s="13"/>
      <c r="AA102" s="13">
        <v>12</v>
      </c>
      <c r="AB102" s="18" t="str">
        <f>Critères!$C91</f>
        <v>12.1</v>
      </c>
      <c r="AC102" s="18" t="str">
        <f>Critères!$A$91</f>
        <v>NAVIGATION</v>
      </c>
      <c r="AD102" s="18" t="str">
        <f>'P01'!$F92</f>
        <v>N</v>
      </c>
      <c r="AE102" s="18" t="str">
        <f>'P02'!$F92</f>
        <v>N</v>
      </c>
      <c r="AF102" s="18" t="str">
        <f>'P03'!$F92</f>
        <v>N</v>
      </c>
      <c r="AG102" s="18" t="str">
        <f>'P04'!$F92</f>
        <v>N</v>
      </c>
      <c r="AH102" s="18" t="str">
        <f>'P05'!$F92</f>
        <v>N</v>
      </c>
      <c r="AI102" s="18" t="str">
        <f>'P06'!$F92</f>
        <v>N</v>
      </c>
      <c r="AJ102" s="18" t="str">
        <f>'P07'!$F92</f>
        <v>N</v>
      </c>
      <c r="AK102" s="18" t="str">
        <f>'P08'!$F92</f>
        <v>N</v>
      </c>
      <c r="AL102" s="18" t="str">
        <f>'P09'!$F92</f>
        <v>N</v>
      </c>
      <c r="AM102" s="18" t="str">
        <f>'P10'!$F92</f>
        <v>N</v>
      </c>
      <c r="AN102" s="18" t="str">
        <f>'P11'!$F92</f>
        <v>N</v>
      </c>
      <c r="AO102" s="18" t="str">
        <f>'P12'!$F92</f>
        <v>N</v>
      </c>
      <c r="AP102" s="18" t="str">
        <f>'P13'!$F92</f>
        <v>N</v>
      </c>
      <c r="AQ102" s="18" t="str">
        <f>'P14'!$F92</f>
        <v>N</v>
      </c>
      <c r="AR102" s="18" t="str">
        <f>'P15'!$F92</f>
        <v>N</v>
      </c>
      <c r="AS102" s="20">
        <f t="shared" si="35"/>
        <v>0</v>
      </c>
      <c r="AT102" s="20">
        <f t="shared" si="36"/>
        <v>0</v>
      </c>
    </row>
    <row r="103" spans="1:46" x14ac:dyDescent="0.2">
      <c r="A103" s="13">
        <v>12</v>
      </c>
      <c r="B103" s="18" t="str">
        <f>Critères!$B92</f>
        <v>RGAA</v>
      </c>
      <c r="C103" s="18" t="str">
        <f>Critères!$C92</f>
        <v>12.2</v>
      </c>
      <c r="D103" s="18" t="str">
        <f>Critères!$A$91</f>
        <v>NAVIGATION</v>
      </c>
      <c r="E103" s="18" t="s">
        <v>165</v>
      </c>
      <c r="F103" s="18" t="str">
        <f>'P01'!$E93</f>
        <v>NT</v>
      </c>
      <c r="G103" s="18" t="str">
        <f>'P02'!$E93</f>
        <v>NT</v>
      </c>
      <c r="H103" s="18" t="str">
        <f>'P03'!$E93</f>
        <v>NT</v>
      </c>
      <c r="I103" s="18" t="str">
        <f>'P04'!$E93</f>
        <v>NT</v>
      </c>
      <c r="J103" s="18" t="str">
        <f>'P05'!$E93</f>
        <v>NT</v>
      </c>
      <c r="K103" s="18" t="str">
        <f>'P06'!$E93</f>
        <v>NT</v>
      </c>
      <c r="L103" s="18" t="str">
        <f>'P07'!$E93</f>
        <v>NT</v>
      </c>
      <c r="M103" s="18" t="str">
        <f>'P08'!$E93</f>
        <v>NT</v>
      </c>
      <c r="N103" s="18" t="str">
        <f>'P09'!$E93</f>
        <v>NT</v>
      </c>
      <c r="O103" s="18" t="str">
        <f>'P10'!$E93</f>
        <v>NT</v>
      </c>
      <c r="P103" s="18" t="str">
        <f>'P11'!$E93</f>
        <v>NT</v>
      </c>
      <c r="Q103" s="18" t="str">
        <f>'P12'!$E93</f>
        <v>NT</v>
      </c>
      <c r="R103" s="18" t="str">
        <f>'P13'!$E93</f>
        <v>NT</v>
      </c>
      <c r="S103" s="18" t="str">
        <f>'P14'!$E93</f>
        <v>NT</v>
      </c>
      <c r="T103" s="18" t="str">
        <f>'P15'!$E93</f>
        <v>NT</v>
      </c>
      <c r="U103" s="20">
        <f t="shared" si="30"/>
        <v>0</v>
      </c>
      <c r="V103" s="20">
        <f t="shared" si="31"/>
        <v>0</v>
      </c>
      <c r="W103" s="20">
        <f t="shared" si="32"/>
        <v>0</v>
      </c>
      <c r="X103" s="20">
        <f t="shared" si="33"/>
        <v>15</v>
      </c>
      <c r="Y103" s="13" t="str">
        <f t="shared" si="34"/>
        <v>NT</v>
      </c>
      <c r="Z103" s="13"/>
      <c r="AA103" s="13">
        <v>12</v>
      </c>
      <c r="AB103" s="18" t="str">
        <f>Critères!$C92</f>
        <v>12.2</v>
      </c>
      <c r="AC103" s="18" t="str">
        <f>Critères!$A$91</f>
        <v>NAVIGATION</v>
      </c>
      <c r="AD103" s="18" t="str">
        <f>'P01'!$F93</f>
        <v>N</v>
      </c>
      <c r="AE103" s="18" t="str">
        <f>'P02'!$F93</f>
        <v>N</v>
      </c>
      <c r="AF103" s="18" t="str">
        <f>'P03'!$F93</f>
        <v>N</v>
      </c>
      <c r="AG103" s="18" t="str">
        <f>'P04'!$F93</f>
        <v>N</v>
      </c>
      <c r="AH103" s="18" t="str">
        <f>'P05'!$F93</f>
        <v>N</v>
      </c>
      <c r="AI103" s="18" t="str">
        <f>'P06'!$F93</f>
        <v>N</v>
      </c>
      <c r="AJ103" s="18" t="str">
        <f>'P07'!$F93</f>
        <v>N</v>
      </c>
      <c r="AK103" s="18" t="str">
        <f>'P08'!$F93</f>
        <v>N</v>
      </c>
      <c r="AL103" s="18" t="str">
        <f>'P09'!$F93</f>
        <v>N</v>
      </c>
      <c r="AM103" s="18" t="str">
        <f>'P10'!$F93</f>
        <v>N</v>
      </c>
      <c r="AN103" s="18" t="str">
        <f>'P11'!$F93</f>
        <v>N</v>
      </c>
      <c r="AO103" s="18" t="str">
        <f>'P12'!$F93</f>
        <v>N</v>
      </c>
      <c r="AP103" s="18" t="str">
        <f>'P13'!$F93</f>
        <v>N</v>
      </c>
      <c r="AQ103" s="18" t="str">
        <f>'P14'!$F93</f>
        <v>N</v>
      </c>
      <c r="AR103" s="18" t="str">
        <f>'P15'!$F93</f>
        <v>N</v>
      </c>
      <c r="AS103" s="20">
        <f t="shared" si="35"/>
        <v>0</v>
      </c>
      <c r="AT103" s="20">
        <f t="shared" si="36"/>
        <v>0</v>
      </c>
    </row>
    <row r="104" spans="1:46" x14ac:dyDescent="0.2">
      <c r="A104" s="13">
        <v>12</v>
      </c>
      <c r="B104" s="18" t="str">
        <f>Critères!$B93</f>
        <v>RGAA</v>
      </c>
      <c r="C104" s="18" t="str">
        <f>Critères!$C93</f>
        <v>12.3</v>
      </c>
      <c r="D104" s="18" t="str">
        <f>Critères!$A$91</f>
        <v>NAVIGATION</v>
      </c>
      <c r="E104" s="18" t="s">
        <v>165</v>
      </c>
      <c r="F104" s="18" t="str">
        <f>'P01'!$E94</f>
        <v>NT</v>
      </c>
      <c r="G104" s="18" t="str">
        <f>'P02'!$E94</f>
        <v>NT</v>
      </c>
      <c r="H104" s="18" t="str">
        <f>'P03'!$E94</f>
        <v>NT</v>
      </c>
      <c r="I104" s="18" t="str">
        <f>'P04'!$E94</f>
        <v>NT</v>
      </c>
      <c r="J104" s="18" t="str">
        <f>'P05'!$E94</f>
        <v>NT</v>
      </c>
      <c r="K104" s="18" t="str">
        <f>'P06'!$E94</f>
        <v>NT</v>
      </c>
      <c r="L104" s="18" t="str">
        <f>'P07'!$E94</f>
        <v>NT</v>
      </c>
      <c r="M104" s="18" t="str">
        <f>'P08'!$E94</f>
        <v>NT</v>
      </c>
      <c r="N104" s="18" t="str">
        <f>'P09'!$E94</f>
        <v>NT</v>
      </c>
      <c r="O104" s="18" t="str">
        <f>'P10'!$E94</f>
        <v>NT</v>
      </c>
      <c r="P104" s="18" t="str">
        <f>'P11'!$E94</f>
        <v>NT</v>
      </c>
      <c r="Q104" s="18" t="str">
        <f>'P12'!$E94</f>
        <v>NT</v>
      </c>
      <c r="R104" s="18" t="str">
        <f>'P13'!$E94</f>
        <v>NT</v>
      </c>
      <c r="S104" s="18" t="str">
        <f>'P14'!$E94</f>
        <v>NT</v>
      </c>
      <c r="T104" s="18" t="str">
        <f>'P15'!$E94</f>
        <v>NT</v>
      </c>
      <c r="U104" s="20">
        <f t="shared" si="30"/>
        <v>0</v>
      </c>
      <c r="V104" s="20">
        <f t="shared" si="31"/>
        <v>0</v>
      </c>
      <c r="W104" s="20">
        <f t="shared" si="32"/>
        <v>0</v>
      </c>
      <c r="X104" s="20">
        <f t="shared" si="33"/>
        <v>15</v>
      </c>
      <c r="Y104" s="13" t="str">
        <f t="shared" si="34"/>
        <v>NT</v>
      </c>
      <c r="Z104" s="13"/>
      <c r="AA104" s="13">
        <v>12</v>
      </c>
      <c r="AB104" s="18" t="str">
        <f>Critères!$C93</f>
        <v>12.3</v>
      </c>
      <c r="AC104" s="18" t="str">
        <f>Critères!$A$91</f>
        <v>NAVIGATION</v>
      </c>
      <c r="AD104" s="18" t="str">
        <f>'P01'!$F94</f>
        <v>N</v>
      </c>
      <c r="AE104" s="18" t="str">
        <f>'P02'!$F94</f>
        <v>N</v>
      </c>
      <c r="AF104" s="18" t="str">
        <f>'P03'!$F94</f>
        <v>N</v>
      </c>
      <c r="AG104" s="18" t="str">
        <f>'P04'!$F94</f>
        <v>N</v>
      </c>
      <c r="AH104" s="18" t="str">
        <f>'P05'!$F94</f>
        <v>N</v>
      </c>
      <c r="AI104" s="18" t="str">
        <f>'P06'!$F94</f>
        <v>N</v>
      </c>
      <c r="AJ104" s="18" t="str">
        <f>'P07'!$F94</f>
        <v>N</v>
      </c>
      <c r="AK104" s="18" t="str">
        <f>'P08'!$F94</f>
        <v>N</v>
      </c>
      <c r="AL104" s="18" t="str">
        <f>'P09'!$F94</f>
        <v>N</v>
      </c>
      <c r="AM104" s="18" t="str">
        <f>'P10'!$F94</f>
        <v>N</v>
      </c>
      <c r="AN104" s="18" t="str">
        <f>'P11'!$F94</f>
        <v>N</v>
      </c>
      <c r="AO104" s="18" t="str">
        <f>'P12'!$F94</f>
        <v>N</v>
      </c>
      <c r="AP104" s="18" t="str">
        <f>'P13'!$F94</f>
        <v>N</v>
      </c>
      <c r="AQ104" s="18" t="str">
        <f>'P14'!$F94</f>
        <v>N</v>
      </c>
      <c r="AR104" s="18" t="str">
        <f>'P15'!$F94</f>
        <v>N</v>
      </c>
      <c r="AS104" s="20">
        <f t="shared" si="35"/>
        <v>0</v>
      </c>
      <c r="AT104" s="20">
        <f t="shared" si="36"/>
        <v>0</v>
      </c>
    </row>
    <row r="105" spans="1:46" x14ac:dyDescent="0.2">
      <c r="A105" s="13">
        <v>12</v>
      </c>
      <c r="B105" s="18" t="str">
        <f>Critères!$B94</f>
        <v>RGAA</v>
      </c>
      <c r="C105" s="18" t="str">
        <f>Critères!$C94</f>
        <v>12.4</v>
      </c>
      <c r="D105" s="18" t="str">
        <f>Critères!$A$91</f>
        <v>NAVIGATION</v>
      </c>
      <c r="E105" s="18" t="s">
        <v>165</v>
      </c>
      <c r="F105" s="18" t="str">
        <f>'P01'!$E95</f>
        <v>NT</v>
      </c>
      <c r="G105" s="18" t="str">
        <f>'P02'!$E95</f>
        <v>NT</v>
      </c>
      <c r="H105" s="18" t="str">
        <f>'P03'!$E95</f>
        <v>NT</v>
      </c>
      <c r="I105" s="18" t="str">
        <f>'P04'!$E95</f>
        <v>NT</v>
      </c>
      <c r="J105" s="18" t="str">
        <f>'P05'!$E95</f>
        <v>NT</v>
      </c>
      <c r="K105" s="18" t="str">
        <f>'P06'!$E95</f>
        <v>NT</v>
      </c>
      <c r="L105" s="18" t="str">
        <f>'P07'!$E95</f>
        <v>NT</v>
      </c>
      <c r="M105" s="18" t="str">
        <f>'P08'!$E95</f>
        <v>NT</v>
      </c>
      <c r="N105" s="18" t="str">
        <f>'P09'!$E95</f>
        <v>NT</v>
      </c>
      <c r="O105" s="18" t="str">
        <f>'P10'!$E95</f>
        <v>NT</v>
      </c>
      <c r="P105" s="18" t="str">
        <f>'P11'!$E95</f>
        <v>NT</v>
      </c>
      <c r="Q105" s="18" t="str">
        <f>'P12'!$E95</f>
        <v>NT</v>
      </c>
      <c r="R105" s="18" t="str">
        <f>'P13'!$E95</f>
        <v>NT</v>
      </c>
      <c r="S105" s="18" t="str">
        <f>'P14'!$E95</f>
        <v>NT</v>
      </c>
      <c r="T105" s="18" t="str">
        <f>'P15'!$E95</f>
        <v>NT</v>
      </c>
      <c r="U105" s="20">
        <f t="shared" si="30"/>
        <v>0</v>
      </c>
      <c r="V105" s="20">
        <f t="shared" si="31"/>
        <v>0</v>
      </c>
      <c r="W105" s="20">
        <f t="shared" si="32"/>
        <v>0</v>
      </c>
      <c r="X105" s="20">
        <f t="shared" si="33"/>
        <v>15</v>
      </c>
      <c r="Y105" s="13" t="str">
        <f t="shared" si="34"/>
        <v>NT</v>
      </c>
      <c r="Z105" s="13"/>
      <c r="AA105" s="13">
        <v>12</v>
      </c>
      <c r="AB105" s="18" t="str">
        <f>Critères!$C94</f>
        <v>12.4</v>
      </c>
      <c r="AC105" s="18" t="str">
        <f>Critères!$A$91</f>
        <v>NAVIGATION</v>
      </c>
      <c r="AD105" s="18" t="str">
        <f>'P01'!$F95</f>
        <v>N</v>
      </c>
      <c r="AE105" s="18" t="str">
        <f>'P02'!$F95</f>
        <v>N</v>
      </c>
      <c r="AF105" s="18" t="str">
        <f>'P03'!$F95</f>
        <v>N</v>
      </c>
      <c r="AG105" s="18" t="str">
        <f>'P04'!$F95</f>
        <v>N</v>
      </c>
      <c r="AH105" s="18" t="str">
        <f>'P05'!$F95</f>
        <v>N</v>
      </c>
      <c r="AI105" s="18" t="str">
        <f>'P06'!$F95</f>
        <v>N</v>
      </c>
      <c r="AJ105" s="18" t="str">
        <f>'P07'!$F95</f>
        <v>N</v>
      </c>
      <c r="AK105" s="18" t="str">
        <f>'P08'!$F95</f>
        <v>N</v>
      </c>
      <c r="AL105" s="18" t="str">
        <f>'P09'!$F95</f>
        <v>N</v>
      </c>
      <c r="AM105" s="18" t="str">
        <f>'P10'!$F95</f>
        <v>N</v>
      </c>
      <c r="AN105" s="18" t="str">
        <f>'P11'!$F95</f>
        <v>N</v>
      </c>
      <c r="AO105" s="18" t="str">
        <f>'P12'!$F95</f>
        <v>N</v>
      </c>
      <c r="AP105" s="18" t="str">
        <f>'P13'!$F95</f>
        <v>N</v>
      </c>
      <c r="AQ105" s="18" t="str">
        <f>'P14'!$F95</f>
        <v>N</v>
      </c>
      <c r="AR105" s="18" t="str">
        <f>'P15'!$F95</f>
        <v>N</v>
      </c>
      <c r="AS105" s="20">
        <f t="shared" si="35"/>
        <v>0</v>
      </c>
      <c r="AT105" s="20">
        <f t="shared" si="36"/>
        <v>0</v>
      </c>
    </row>
    <row r="106" spans="1:46" x14ac:dyDescent="0.2">
      <c r="A106" s="13">
        <v>12</v>
      </c>
      <c r="B106" s="18" t="str">
        <f>Critères!$B95</f>
        <v>RGAA</v>
      </c>
      <c r="C106" s="18" t="str">
        <f>Critères!$C95</f>
        <v>12.5</v>
      </c>
      <c r="D106" s="18" t="str">
        <f>Critères!$A$91</f>
        <v>NAVIGATION</v>
      </c>
      <c r="E106" s="18" t="s">
        <v>165</v>
      </c>
      <c r="F106" s="18" t="str">
        <f>'P01'!$E96</f>
        <v>NT</v>
      </c>
      <c r="G106" s="18" t="str">
        <f>'P02'!$E96</f>
        <v>NT</v>
      </c>
      <c r="H106" s="18" t="str">
        <f>'P03'!$E96</f>
        <v>NT</v>
      </c>
      <c r="I106" s="18" t="str">
        <f>'P04'!$E96</f>
        <v>NT</v>
      </c>
      <c r="J106" s="18" t="str">
        <f>'P05'!$E96</f>
        <v>NT</v>
      </c>
      <c r="K106" s="18" t="str">
        <f>'P06'!$E96</f>
        <v>NT</v>
      </c>
      <c r="L106" s="18" t="str">
        <f>'P07'!$E96</f>
        <v>NT</v>
      </c>
      <c r="M106" s="18" t="str">
        <f>'P08'!$E96</f>
        <v>NT</v>
      </c>
      <c r="N106" s="18" t="str">
        <f>'P09'!$E96</f>
        <v>NT</v>
      </c>
      <c r="O106" s="18" t="str">
        <f>'P10'!$E96</f>
        <v>NT</v>
      </c>
      <c r="P106" s="18" t="str">
        <f>'P11'!$E96</f>
        <v>NT</v>
      </c>
      <c r="Q106" s="18" t="str">
        <f>'P12'!$E96</f>
        <v>NT</v>
      </c>
      <c r="R106" s="18" t="str">
        <f>'P13'!$E96</f>
        <v>NT</v>
      </c>
      <c r="S106" s="18" t="str">
        <f>'P14'!$E96</f>
        <v>NT</v>
      </c>
      <c r="T106" s="18" t="str">
        <f>'P15'!$E96</f>
        <v>NT</v>
      </c>
      <c r="U106" s="20">
        <f t="shared" si="30"/>
        <v>0</v>
      </c>
      <c r="V106" s="20">
        <f t="shared" si="31"/>
        <v>0</v>
      </c>
      <c r="W106" s="20">
        <f t="shared" si="32"/>
        <v>0</v>
      </c>
      <c r="X106" s="20">
        <f t="shared" si="33"/>
        <v>15</v>
      </c>
      <c r="Y106" s="13" t="str">
        <f t="shared" si="34"/>
        <v>NT</v>
      </c>
      <c r="Z106" s="13"/>
      <c r="AA106" s="13">
        <v>12</v>
      </c>
      <c r="AB106" s="18" t="str">
        <f>Critères!$C95</f>
        <v>12.5</v>
      </c>
      <c r="AC106" s="18" t="str">
        <f>Critères!$A$91</f>
        <v>NAVIGATION</v>
      </c>
      <c r="AD106" s="18" t="str">
        <f>'P01'!$F96</f>
        <v>N</v>
      </c>
      <c r="AE106" s="18" t="str">
        <f>'P02'!$F96</f>
        <v>N</v>
      </c>
      <c r="AF106" s="18" t="str">
        <f>'P03'!$F96</f>
        <v>N</v>
      </c>
      <c r="AG106" s="18" t="str">
        <f>'P04'!$F96</f>
        <v>N</v>
      </c>
      <c r="AH106" s="18" t="str">
        <f>'P05'!$F96</f>
        <v>N</v>
      </c>
      <c r="AI106" s="18" t="str">
        <f>'P06'!$F96</f>
        <v>N</v>
      </c>
      <c r="AJ106" s="18" t="str">
        <f>'P07'!$F96</f>
        <v>N</v>
      </c>
      <c r="AK106" s="18" t="str">
        <f>'P08'!$F96</f>
        <v>N</v>
      </c>
      <c r="AL106" s="18" t="str">
        <f>'P09'!$F96</f>
        <v>N</v>
      </c>
      <c r="AM106" s="18" t="str">
        <f>'P10'!$F96</f>
        <v>N</v>
      </c>
      <c r="AN106" s="18" t="str">
        <f>'P11'!$F96</f>
        <v>N</v>
      </c>
      <c r="AO106" s="18" t="str">
        <f>'P12'!$F96</f>
        <v>N</v>
      </c>
      <c r="AP106" s="18" t="str">
        <f>'P13'!$F96</f>
        <v>N</v>
      </c>
      <c r="AQ106" s="18" t="str">
        <f>'P14'!$F96</f>
        <v>N</v>
      </c>
      <c r="AR106" s="18" t="str">
        <f>'P15'!$F96</f>
        <v>N</v>
      </c>
      <c r="AS106" s="20">
        <f t="shared" si="35"/>
        <v>0</v>
      </c>
      <c r="AT106" s="20">
        <f t="shared" si="36"/>
        <v>0</v>
      </c>
    </row>
    <row r="107" spans="1:46" x14ac:dyDescent="0.2">
      <c r="A107" s="13">
        <v>12</v>
      </c>
      <c r="B107" s="18" t="str">
        <f>Critères!$B96</f>
        <v>RGAA</v>
      </c>
      <c r="C107" s="18" t="str">
        <f>Critères!$C96</f>
        <v>12.6</v>
      </c>
      <c r="D107" s="18" t="str">
        <f>Critères!$A$91</f>
        <v>NAVIGATION</v>
      </c>
      <c r="E107" s="18" t="s">
        <v>164</v>
      </c>
      <c r="F107" s="18" t="str">
        <f>'P01'!$E97</f>
        <v>NT</v>
      </c>
      <c r="G107" s="18" t="str">
        <f>'P02'!$E97</f>
        <v>NT</v>
      </c>
      <c r="H107" s="18" t="str">
        <f>'P03'!$E97</f>
        <v>NT</v>
      </c>
      <c r="I107" s="18" t="str">
        <f>'P04'!$E97</f>
        <v>NT</v>
      </c>
      <c r="J107" s="18" t="str">
        <f>'P05'!$E97</f>
        <v>NT</v>
      </c>
      <c r="K107" s="18" t="str">
        <f>'P06'!$E97</f>
        <v>NT</v>
      </c>
      <c r="L107" s="18" t="str">
        <f>'P07'!$E97</f>
        <v>NT</v>
      </c>
      <c r="M107" s="18" t="str">
        <f>'P08'!$E97</f>
        <v>NT</v>
      </c>
      <c r="N107" s="18" t="str">
        <f>'P09'!$E97</f>
        <v>NT</v>
      </c>
      <c r="O107" s="18" t="str">
        <f>'P10'!$E97</f>
        <v>NT</v>
      </c>
      <c r="P107" s="18" t="str">
        <f>'P11'!$E97</f>
        <v>NT</v>
      </c>
      <c r="Q107" s="18" t="str">
        <f>'P12'!$E97</f>
        <v>NT</v>
      </c>
      <c r="R107" s="18" t="str">
        <f>'P13'!$E97</f>
        <v>NT</v>
      </c>
      <c r="S107" s="18" t="str">
        <f>'P14'!$E97</f>
        <v>NT</v>
      </c>
      <c r="T107" s="18" t="str">
        <f>'P15'!$E97</f>
        <v>NT</v>
      </c>
      <c r="U107" s="20">
        <f t="shared" si="30"/>
        <v>0</v>
      </c>
      <c r="V107" s="20">
        <f t="shared" si="31"/>
        <v>0</v>
      </c>
      <c r="W107" s="20">
        <f t="shared" si="32"/>
        <v>0</v>
      </c>
      <c r="X107" s="20">
        <f t="shared" si="33"/>
        <v>15</v>
      </c>
      <c r="Y107" s="13" t="str">
        <f t="shared" si="34"/>
        <v>NT</v>
      </c>
      <c r="Z107" s="13"/>
      <c r="AA107" s="13">
        <v>12</v>
      </c>
      <c r="AB107" s="18" t="str">
        <f>Critères!$C96</f>
        <v>12.6</v>
      </c>
      <c r="AC107" s="18" t="str">
        <f>Critères!$A$91</f>
        <v>NAVIGATION</v>
      </c>
      <c r="AD107" s="18" t="str">
        <f>'P01'!$F97</f>
        <v>N</v>
      </c>
      <c r="AE107" s="18" t="str">
        <f>'P02'!$F97</f>
        <v>N</v>
      </c>
      <c r="AF107" s="18" t="str">
        <f>'P03'!$F97</f>
        <v>N</v>
      </c>
      <c r="AG107" s="18" t="str">
        <f>'P04'!$F97</f>
        <v>N</v>
      </c>
      <c r="AH107" s="18" t="str">
        <f>'P05'!$F97</f>
        <v>N</v>
      </c>
      <c r="AI107" s="18" t="str">
        <f>'P06'!$F97</f>
        <v>N</v>
      </c>
      <c r="AJ107" s="18" t="str">
        <f>'P07'!$F97</f>
        <v>N</v>
      </c>
      <c r="AK107" s="18" t="str">
        <f>'P08'!$F97</f>
        <v>N</v>
      </c>
      <c r="AL107" s="18" t="str">
        <f>'P09'!$F97</f>
        <v>N</v>
      </c>
      <c r="AM107" s="18" t="str">
        <f>'P10'!$F97</f>
        <v>N</v>
      </c>
      <c r="AN107" s="18" t="str">
        <f>'P11'!$F97</f>
        <v>N</v>
      </c>
      <c r="AO107" s="18" t="str">
        <f>'P12'!$F97</f>
        <v>N</v>
      </c>
      <c r="AP107" s="18" t="str">
        <f>'P13'!$F97</f>
        <v>N</v>
      </c>
      <c r="AQ107" s="18" t="str">
        <f>'P14'!$F97</f>
        <v>N</v>
      </c>
      <c r="AR107" s="18" t="str">
        <f>'P15'!$F97</f>
        <v>N</v>
      </c>
      <c r="AS107" s="20">
        <f t="shared" si="35"/>
        <v>0</v>
      </c>
      <c r="AT107" s="20">
        <f t="shared" si="36"/>
        <v>0</v>
      </c>
    </row>
    <row r="108" spans="1:46" x14ac:dyDescent="0.2">
      <c r="A108" s="13">
        <v>12</v>
      </c>
      <c r="B108" s="18" t="str">
        <f>Critères!$B97</f>
        <v>RGAA</v>
      </c>
      <c r="C108" s="18" t="str">
        <f>Critères!$C97</f>
        <v>12.7</v>
      </c>
      <c r="D108" s="18" t="str">
        <f>Critères!$A$91</f>
        <v>NAVIGATION</v>
      </c>
      <c r="E108" s="18" t="s">
        <v>164</v>
      </c>
      <c r="F108" s="18" t="str">
        <f>'P01'!$E98</f>
        <v>NT</v>
      </c>
      <c r="G108" s="18" t="str">
        <f>'P02'!$E98</f>
        <v>NT</v>
      </c>
      <c r="H108" s="18" t="str">
        <f>'P03'!$E98</f>
        <v>NT</v>
      </c>
      <c r="I108" s="18" t="str">
        <f>'P04'!$E98</f>
        <v>NT</v>
      </c>
      <c r="J108" s="18" t="str">
        <f>'P05'!$E98</f>
        <v>NT</v>
      </c>
      <c r="K108" s="18" t="str">
        <f>'P06'!$E98</f>
        <v>NT</v>
      </c>
      <c r="L108" s="18" t="str">
        <f>'P07'!$E98</f>
        <v>NT</v>
      </c>
      <c r="M108" s="18" t="str">
        <f>'P08'!$E98</f>
        <v>NT</v>
      </c>
      <c r="N108" s="18" t="str">
        <f>'P09'!$E98</f>
        <v>NT</v>
      </c>
      <c r="O108" s="18" t="str">
        <f>'P10'!$E98</f>
        <v>NT</v>
      </c>
      <c r="P108" s="18" t="str">
        <f>'P11'!$E98</f>
        <v>NT</v>
      </c>
      <c r="Q108" s="18" t="str">
        <f>'P12'!$E98</f>
        <v>NT</v>
      </c>
      <c r="R108" s="18" t="str">
        <f>'P13'!$E98</f>
        <v>NT</v>
      </c>
      <c r="S108" s="18" t="str">
        <f>'P14'!$E98</f>
        <v>NT</v>
      </c>
      <c r="T108" s="18" t="str">
        <f>'P15'!$E98</f>
        <v>NT</v>
      </c>
      <c r="U108" s="20">
        <f t="shared" si="30"/>
        <v>0</v>
      </c>
      <c r="V108" s="20">
        <f t="shared" si="31"/>
        <v>0</v>
      </c>
      <c r="W108" s="20">
        <f t="shared" si="32"/>
        <v>0</v>
      </c>
      <c r="X108" s="20">
        <f t="shared" si="33"/>
        <v>15</v>
      </c>
      <c r="Y108" s="13" t="str">
        <f t="shared" si="34"/>
        <v>NT</v>
      </c>
      <c r="Z108" s="13"/>
      <c r="AA108" s="13">
        <v>12</v>
      </c>
      <c r="AB108" s="18" t="str">
        <f>Critères!$C97</f>
        <v>12.7</v>
      </c>
      <c r="AC108" s="18" t="str">
        <f>Critères!$A$91</f>
        <v>NAVIGATION</v>
      </c>
      <c r="AD108" s="18" t="str">
        <f>'P01'!$F98</f>
        <v>N</v>
      </c>
      <c r="AE108" s="18" t="str">
        <f>'P02'!$F98</f>
        <v>N</v>
      </c>
      <c r="AF108" s="18" t="str">
        <f>'P03'!$F98</f>
        <v>N</v>
      </c>
      <c r="AG108" s="18" t="str">
        <f>'P04'!$F98</f>
        <v>N</v>
      </c>
      <c r="AH108" s="18" t="str">
        <f>'P05'!$F98</f>
        <v>N</v>
      </c>
      <c r="AI108" s="18" t="str">
        <f>'P06'!$F98</f>
        <v>N</v>
      </c>
      <c r="AJ108" s="18" t="str">
        <f>'P07'!$F98</f>
        <v>N</v>
      </c>
      <c r="AK108" s="18" t="str">
        <f>'P08'!$F98</f>
        <v>N</v>
      </c>
      <c r="AL108" s="18" t="str">
        <f>'P09'!$F98</f>
        <v>N</v>
      </c>
      <c r="AM108" s="18" t="str">
        <f>'P10'!$F98</f>
        <v>N</v>
      </c>
      <c r="AN108" s="18" t="str">
        <f>'P11'!$F98</f>
        <v>N</v>
      </c>
      <c r="AO108" s="18" t="str">
        <f>'P12'!$F98</f>
        <v>N</v>
      </c>
      <c r="AP108" s="18" t="str">
        <f>'P13'!$F98</f>
        <v>N</v>
      </c>
      <c r="AQ108" s="18" t="str">
        <f>'P14'!$F98</f>
        <v>N</v>
      </c>
      <c r="AR108" s="18" t="str">
        <f>'P15'!$F98</f>
        <v>N</v>
      </c>
      <c r="AS108" s="20">
        <f t="shared" si="35"/>
        <v>0</v>
      </c>
      <c r="AT108" s="20">
        <f t="shared" si="36"/>
        <v>0</v>
      </c>
    </row>
    <row r="109" spans="1:46" x14ac:dyDescent="0.2">
      <c r="A109" s="13">
        <v>12</v>
      </c>
      <c r="B109" s="18" t="str">
        <f>Critères!$B98</f>
        <v>RGAA</v>
      </c>
      <c r="C109" s="18" t="str">
        <f>Critères!$C98</f>
        <v>12.8</v>
      </c>
      <c r="D109" s="18" t="str">
        <f>Critères!$A$91</f>
        <v>NAVIGATION</v>
      </c>
      <c r="E109" s="18" t="s">
        <v>164</v>
      </c>
      <c r="F109" s="18" t="str">
        <f>'P01'!$E99</f>
        <v>NT</v>
      </c>
      <c r="G109" s="18" t="str">
        <f>'P02'!$E99</f>
        <v>NT</v>
      </c>
      <c r="H109" s="18" t="str">
        <f>'P03'!$E99</f>
        <v>NT</v>
      </c>
      <c r="I109" s="18" t="str">
        <f>'P04'!$E99</f>
        <v>NT</v>
      </c>
      <c r="J109" s="18" t="str">
        <f>'P05'!$E99</f>
        <v>NT</v>
      </c>
      <c r="K109" s="18" t="str">
        <f>'P06'!$E99</f>
        <v>NT</v>
      </c>
      <c r="L109" s="18" t="str">
        <f>'P07'!$E99</f>
        <v>NT</v>
      </c>
      <c r="M109" s="18" t="str">
        <f>'P08'!$E99</f>
        <v>NT</v>
      </c>
      <c r="N109" s="18" t="str">
        <f>'P09'!$E99</f>
        <v>NT</v>
      </c>
      <c r="O109" s="18" t="str">
        <f>'P10'!$E99</f>
        <v>NT</v>
      </c>
      <c r="P109" s="18" t="str">
        <f>'P11'!$E99</f>
        <v>NT</v>
      </c>
      <c r="Q109" s="18" t="str">
        <f>'P12'!$E99</f>
        <v>NT</v>
      </c>
      <c r="R109" s="18" t="str">
        <f>'P13'!$E99</f>
        <v>NT</v>
      </c>
      <c r="S109" s="18" t="str">
        <f>'P14'!$E99</f>
        <v>NT</v>
      </c>
      <c r="T109" s="18" t="str">
        <f>'P15'!$E99</f>
        <v>NT</v>
      </c>
      <c r="U109" s="20">
        <f t="shared" si="30"/>
        <v>0</v>
      </c>
      <c r="V109" s="20">
        <f t="shared" si="31"/>
        <v>0</v>
      </c>
      <c r="W109" s="20">
        <f t="shared" si="32"/>
        <v>0</v>
      </c>
      <c r="X109" s="20">
        <f t="shared" si="33"/>
        <v>15</v>
      </c>
      <c r="Y109" s="13" t="str">
        <f t="shared" si="34"/>
        <v>NT</v>
      </c>
      <c r="Z109" s="13"/>
      <c r="AA109" s="13">
        <v>12</v>
      </c>
      <c r="AB109" s="18" t="str">
        <f>Critères!$C98</f>
        <v>12.8</v>
      </c>
      <c r="AC109" s="18" t="str">
        <f>Critères!$A$91</f>
        <v>NAVIGATION</v>
      </c>
      <c r="AD109" s="18" t="str">
        <f>'P01'!$F99</f>
        <v>N</v>
      </c>
      <c r="AE109" s="18" t="str">
        <f>'P02'!$F99</f>
        <v>N</v>
      </c>
      <c r="AF109" s="18" t="str">
        <f>'P03'!$F99</f>
        <v>N</v>
      </c>
      <c r="AG109" s="18" t="str">
        <f>'P04'!$F99</f>
        <v>N</v>
      </c>
      <c r="AH109" s="18" t="str">
        <f>'P05'!$F99</f>
        <v>N</v>
      </c>
      <c r="AI109" s="18" t="str">
        <f>'P06'!$F99</f>
        <v>N</v>
      </c>
      <c r="AJ109" s="18" t="str">
        <f>'P07'!$F99</f>
        <v>N</v>
      </c>
      <c r="AK109" s="18" t="str">
        <f>'P08'!$F99</f>
        <v>N</v>
      </c>
      <c r="AL109" s="18" t="str">
        <f>'P09'!$F99</f>
        <v>N</v>
      </c>
      <c r="AM109" s="18" t="str">
        <f>'P10'!$F99</f>
        <v>N</v>
      </c>
      <c r="AN109" s="18" t="str">
        <f>'P11'!$F99</f>
        <v>N</v>
      </c>
      <c r="AO109" s="18" t="str">
        <f>'P12'!$F99</f>
        <v>N</v>
      </c>
      <c r="AP109" s="18" t="str">
        <f>'P13'!$F99</f>
        <v>N</v>
      </c>
      <c r="AQ109" s="18" t="str">
        <f>'P14'!$F99</f>
        <v>N</v>
      </c>
      <c r="AR109" s="18" t="str">
        <f>'P15'!$F99</f>
        <v>N</v>
      </c>
      <c r="AS109" s="20">
        <f t="shared" si="35"/>
        <v>0</v>
      </c>
      <c r="AT109" s="20">
        <f t="shared" si="36"/>
        <v>0</v>
      </c>
    </row>
    <row r="110" spans="1:46" x14ac:dyDescent="0.2">
      <c r="A110" s="13">
        <v>12</v>
      </c>
      <c r="B110" s="18" t="str">
        <f>Critères!$B99</f>
        <v>RGAA</v>
      </c>
      <c r="C110" s="18" t="str">
        <f>Critères!$C99</f>
        <v>12.9</v>
      </c>
      <c r="D110" s="18" t="str">
        <f>Critères!$A$91</f>
        <v>NAVIGATION</v>
      </c>
      <c r="E110" s="18" t="s">
        <v>164</v>
      </c>
      <c r="F110" s="18" t="str">
        <f>'P01'!$E100</f>
        <v>NT</v>
      </c>
      <c r="G110" s="18" t="str">
        <f>'P02'!$E100</f>
        <v>NT</v>
      </c>
      <c r="H110" s="18" t="str">
        <f>'P03'!$E100</f>
        <v>NT</v>
      </c>
      <c r="I110" s="18" t="str">
        <f>'P04'!$E100</f>
        <v>NT</v>
      </c>
      <c r="J110" s="18" t="str">
        <f>'P05'!$E100</f>
        <v>NT</v>
      </c>
      <c r="K110" s="18" t="str">
        <f>'P06'!$E100</f>
        <v>NT</v>
      </c>
      <c r="L110" s="18" t="str">
        <f>'P07'!$E100</f>
        <v>NT</v>
      </c>
      <c r="M110" s="18" t="str">
        <f>'P08'!$E100</f>
        <v>NT</v>
      </c>
      <c r="N110" s="18" t="str">
        <f>'P09'!$E100</f>
        <v>NT</v>
      </c>
      <c r="O110" s="18" t="str">
        <f>'P10'!$E100</f>
        <v>NT</v>
      </c>
      <c r="P110" s="18" t="str">
        <f>'P11'!$E100</f>
        <v>NT</v>
      </c>
      <c r="Q110" s="18" t="str">
        <f>'P12'!$E100</f>
        <v>NT</v>
      </c>
      <c r="R110" s="18" t="str">
        <f>'P13'!$E100</f>
        <v>NT</v>
      </c>
      <c r="S110" s="18" t="str">
        <f>'P14'!$E100</f>
        <v>NT</v>
      </c>
      <c r="T110" s="18" t="str">
        <f>'P15'!$E100</f>
        <v>NT</v>
      </c>
      <c r="U110" s="20">
        <f t="shared" si="30"/>
        <v>0</v>
      </c>
      <c r="V110" s="20">
        <f t="shared" si="31"/>
        <v>0</v>
      </c>
      <c r="W110" s="20">
        <f t="shared" si="32"/>
        <v>0</v>
      </c>
      <c r="X110" s="20">
        <f t="shared" si="33"/>
        <v>15</v>
      </c>
      <c r="Y110" s="13" t="str">
        <f t="shared" si="34"/>
        <v>NT</v>
      </c>
      <c r="Z110" s="13"/>
      <c r="AA110" s="13">
        <v>12</v>
      </c>
      <c r="AB110" s="18" t="str">
        <f>Critères!$C99</f>
        <v>12.9</v>
      </c>
      <c r="AC110" s="18" t="str">
        <f>Critères!$A$91</f>
        <v>NAVIGATION</v>
      </c>
      <c r="AD110" s="18" t="str">
        <f>'P01'!$F100</f>
        <v>N</v>
      </c>
      <c r="AE110" s="18" t="str">
        <f>'P02'!$F100</f>
        <v>N</v>
      </c>
      <c r="AF110" s="18" t="str">
        <f>'P03'!$F100</f>
        <v>N</v>
      </c>
      <c r="AG110" s="18" t="str">
        <f>'P04'!$F100</f>
        <v>N</v>
      </c>
      <c r="AH110" s="18" t="str">
        <f>'P05'!$F100</f>
        <v>N</v>
      </c>
      <c r="AI110" s="18" t="str">
        <f>'P06'!$F100</f>
        <v>N</v>
      </c>
      <c r="AJ110" s="18" t="str">
        <f>'P07'!$F100</f>
        <v>N</v>
      </c>
      <c r="AK110" s="18" t="str">
        <f>'P08'!$F100</f>
        <v>N</v>
      </c>
      <c r="AL110" s="18" t="str">
        <f>'P09'!$F100</f>
        <v>N</v>
      </c>
      <c r="AM110" s="18" t="str">
        <f>'P10'!$F100</f>
        <v>N</v>
      </c>
      <c r="AN110" s="18" t="str">
        <f>'P11'!$F100</f>
        <v>N</v>
      </c>
      <c r="AO110" s="18" t="str">
        <f>'P12'!$F100</f>
        <v>N</v>
      </c>
      <c r="AP110" s="18" t="str">
        <f>'P13'!$F100</f>
        <v>N</v>
      </c>
      <c r="AQ110" s="18" t="str">
        <f>'P14'!$F100</f>
        <v>N</v>
      </c>
      <c r="AR110" s="18" t="str">
        <f>'P15'!$F100</f>
        <v>N</v>
      </c>
      <c r="AS110" s="20">
        <f t="shared" si="35"/>
        <v>0</v>
      </c>
      <c r="AT110" s="20">
        <f t="shared" si="36"/>
        <v>0</v>
      </c>
    </row>
    <row r="111" spans="1:46" x14ac:dyDescent="0.2">
      <c r="A111" s="13">
        <v>12</v>
      </c>
      <c r="B111" s="18" t="str">
        <f>Critères!$B100</f>
        <v>RGAA</v>
      </c>
      <c r="C111" s="18" t="str">
        <f>Critères!$C100</f>
        <v>12.10</v>
      </c>
      <c r="D111" s="18" t="str">
        <f>Critères!$A$91</f>
        <v>NAVIGATION</v>
      </c>
      <c r="E111" s="18" t="s">
        <v>164</v>
      </c>
      <c r="F111" s="18" t="str">
        <f>'P01'!$E101</f>
        <v>NT</v>
      </c>
      <c r="G111" s="18" t="str">
        <f>'P02'!$E101</f>
        <v>NT</v>
      </c>
      <c r="H111" s="18" t="str">
        <f>'P03'!$E101</f>
        <v>NT</v>
      </c>
      <c r="I111" s="18" t="str">
        <f>'P04'!$E101</f>
        <v>NT</v>
      </c>
      <c r="J111" s="18" t="str">
        <f>'P05'!$E101</f>
        <v>NT</v>
      </c>
      <c r="K111" s="18" t="str">
        <f>'P06'!$E101</f>
        <v>NT</v>
      </c>
      <c r="L111" s="18" t="str">
        <f>'P07'!$E101</f>
        <v>NT</v>
      </c>
      <c r="M111" s="18" t="str">
        <f>'P08'!$E101</f>
        <v>NT</v>
      </c>
      <c r="N111" s="18" t="str">
        <f>'P09'!$E101</f>
        <v>NT</v>
      </c>
      <c r="O111" s="18" t="str">
        <f>'P10'!$E101</f>
        <v>NT</v>
      </c>
      <c r="P111" s="18" t="str">
        <f>'P11'!$E101</f>
        <v>NT</v>
      </c>
      <c r="Q111" s="18" t="str">
        <f>'P12'!$E101</f>
        <v>NT</v>
      </c>
      <c r="R111" s="18" t="str">
        <f>'P13'!$E101</f>
        <v>NT</v>
      </c>
      <c r="S111" s="18" t="str">
        <f>'P14'!$E101</f>
        <v>NT</v>
      </c>
      <c r="T111" s="18" t="str">
        <f>'P15'!$E101</f>
        <v>NT</v>
      </c>
      <c r="U111" s="20">
        <f t="shared" si="30"/>
        <v>0</v>
      </c>
      <c r="V111" s="20">
        <f t="shared" si="31"/>
        <v>0</v>
      </c>
      <c r="W111" s="20">
        <f t="shared" si="32"/>
        <v>0</v>
      </c>
      <c r="X111" s="20">
        <f t="shared" si="33"/>
        <v>15</v>
      </c>
      <c r="Y111" s="13" t="str">
        <f t="shared" si="34"/>
        <v>NT</v>
      </c>
      <c r="Z111" s="13"/>
      <c r="AA111" s="13">
        <v>12</v>
      </c>
      <c r="AB111" s="18" t="str">
        <f>Critères!$C100</f>
        <v>12.10</v>
      </c>
      <c r="AC111" s="18" t="str">
        <f>Critères!$A$91</f>
        <v>NAVIGATION</v>
      </c>
      <c r="AD111" s="18" t="str">
        <f>'P01'!$F101</f>
        <v>N</v>
      </c>
      <c r="AE111" s="18" t="str">
        <f>'P02'!$F101</f>
        <v>N</v>
      </c>
      <c r="AF111" s="18" t="str">
        <f>'P03'!$F101</f>
        <v>N</v>
      </c>
      <c r="AG111" s="18" t="str">
        <f>'P04'!$F101</f>
        <v>N</v>
      </c>
      <c r="AH111" s="18" t="str">
        <f>'P05'!$F101</f>
        <v>N</v>
      </c>
      <c r="AI111" s="18" t="str">
        <f>'P06'!$F101</f>
        <v>N</v>
      </c>
      <c r="AJ111" s="18" t="str">
        <f>'P07'!$F101</f>
        <v>N</v>
      </c>
      <c r="AK111" s="18" t="str">
        <f>'P08'!$F101</f>
        <v>N</v>
      </c>
      <c r="AL111" s="18" t="str">
        <f>'P09'!$F101</f>
        <v>N</v>
      </c>
      <c r="AM111" s="18" t="str">
        <f>'P10'!$F101</f>
        <v>N</v>
      </c>
      <c r="AN111" s="18" t="str">
        <f>'P11'!$F101</f>
        <v>N</v>
      </c>
      <c r="AO111" s="18" t="str">
        <f>'P12'!$F101</f>
        <v>N</v>
      </c>
      <c r="AP111" s="18" t="str">
        <f>'P13'!$F101</f>
        <v>N</v>
      </c>
      <c r="AQ111" s="18" t="str">
        <f>'P14'!$F101</f>
        <v>N</v>
      </c>
      <c r="AR111" s="18" t="str">
        <f>'P15'!$F101</f>
        <v>N</v>
      </c>
      <c r="AS111" s="20">
        <f t="shared" si="35"/>
        <v>0</v>
      </c>
      <c r="AT111" s="20">
        <f t="shared" si="36"/>
        <v>0</v>
      </c>
    </row>
    <row r="112" spans="1:46" x14ac:dyDescent="0.2">
      <c r="A112" s="13">
        <v>12</v>
      </c>
      <c r="B112" s="18" t="str">
        <f>Critères!$B101</f>
        <v>RGAA</v>
      </c>
      <c r="C112" s="18" t="str">
        <f>Critères!$C101</f>
        <v>12.11</v>
      </c>
      <c r="D112" s="18" t="str">
        <f>Critères!$A$91</f>
        <v>NAVIGATION</v>
      </c>
      <c r="E112" s="18" t="s">
        <v>165</v>
      </c>
      <c r="F112" s="18" t="str">
        <f>'P01'!$E102</f>
        <v>NT</v>
      </c>
      <c r="G112" s="18" t="str">
        <f>'P02'!$E102</f>
        <v>NT</v>
      </c>
      <c r="H112" s="18" t="str">
        <f>'P03'!$E102</f>
        <v>NT</v>
      </c>
      <c r="I112" s="18" t="str">
        <f>'P04'!$E102</f>
        <v>NT</v>
      </c>
      <c r="J112" s="18" t="str">
        <f>'P05'!$E102</f>
        <v>NT</v>
      </c>
      <c r="K112" s="18" t="str">
        <f>'P06'!$E102</f>
        <v>NT</v>
      </c>
      <c r="L112" s="18" t="str">
        <f>'P07'!$E102</f>
        <v>NT</v>
      </c>
      <c r="M112" s="18" t="str">
        <f>'P08'!$E102</f>
        <v>NT</v>
      </c>
      <c r="N112" s="18" t="str">
        <f>'P09'!$E102</f>
        <v>NT</v>
      </c>
      <c r="O112" s="18" t="str">
        <f>'P10'!$E102</f>
        <v>NT</v>
      </c>
      <c r="P112" s="18" t="str">
        <f>'P11'!$E102</f>
        <v>NT</v>
      </c>
      <c r="Q112" s="18" t="str">
        <f>'P12'!$E102</f>
        <v>NT</v>
      </c>
      <c r="R112" s="18" t="str">
        <f>'P13'!$E102</f>
        <v>NT</v>
      </c>
      <c r="S112" s="18" t="str">
        <f>'P14'!$E102</f>
        <v>NT</v>
      </c>
      <c r="T112" s="18" t="str">
        <f>'P15'!$E102</f>
        <v>NT</v>
      </c>
      <c r="U112" s="20">
        <f t="shared" si="30"/>
        <v>0</v>
      </c>
      <c r="V112" s="20">
        <f t="shared" si="31"/>
        <v>0</v>
      </c>
      <c r="W112" s="20">
        <f t="shared" si="32"/>
        <v>0</v>
      </c>
      <c r="X112" s="20">
        <f t="shared" si="33"/>
        <v>15</v>
      </c>
      <c r="Y112" s="13" t="str">
        <f t="shared" si="34"/>
        <v>NT</v>
      </c>
      <c r="Z112" s="13"/>
      <c r="AA112" s="13">
        <v>12</v>
      </c>
      <c r="AB112" s="18" t="str">
        <f>Critères!$C101</f>
        <v>12.11</v>
      </c>
      <c r="AC112" s="18" t="str">
        <f>Critères!$A$91</f>
        <v>NAVIGATION</v>
      </c>
      <c r="AD112" s="18" t="str">
        <f>'P01'!$F102</f>
        <v>N</v>
      </c>
      <c r="AE112" s="18" t="str">
        <f>'P02'!$F102</f>
        <v>N</v>
      </c>
      <c r="AF112" s="18" t="str">
        <f>'P03'!$F102</f>
        <v>N</v>
      </c>
      <c r="AG112" s="18" t="str">
        <f>'P04'!$F102</f>
        <v>N</v>
      </c>
      <c r="AH112" s="18" t="str">
        <f>'P05'!$F102</f>
        <v>N</v>
      </c>
      <c r="AI112" s="18" t="str">
        <f>'P06'!$F102</f>
        <v>N</v>
      </c>
      <c r="AJ112" s="18" t="str">
        <f>'P07'!$F102</f>
        <v>N</v>
      </c>
      <c r="AK112" s="18" t="str">
        <f>'P08'!$F102</f>
        <v>N</v>
      </c>
      <c r="AL112" s="18" t="str">
        <f>'P09'!$F102</f>
        <v>N</v>
      </c>
      <c r="AM112" s="18" t="str">
        <f>'P10'!$F102</f>
        <v>N</v>
      </c>
      <c r="AN112" s="18" t="str">
        <f>'P11'!$F102</f>
        <v>N</v>
      </c>
      <c r="AO112" s="18" t="str">
        <f>'P12'!$F102</f>
        <v>N</v>
      </c>
      <c r="AP112" s="18" t="str">
        <f>'P13'!$F102</f>
        <v>N</v>
      </c>
      <c r="AQ112" s="18" t="str">
        <f>'P14'!$F102</f>
        <v>N</v>
      </c>
      <c r="AR112" s="18" t="str">
        <f>'P15'!$F102</f>
        <v>N</v>
      </c>
      <c r="AS112" s="20">
        <f t="shared" si="35"/>
        <v>0</v>
      </c>
      <c r="AT112" s="20">
        <f t="shared" si="36"/>
        <v>0</v>
      </c>
    </row>
    <row r="113" spans="1:46" x14ac:dyDescent="0.2">
      <c r="A113" s="57"/>
      <c r="B113" s="58"/>
      <c r="C113" s="58"/>
      <c r="D113" s="58"/>
      <c r="E113" s="58"/>
      <c r="F113" s="58"/>
      <c r="G113" s="58"/>
      <c r="H113" s="58"/>
      <c r="I113" s="58"/>
      <c r="J113" s="58"/>
      <c r="K113" s="58"/>
      <c r="L113" s="58"/>
      <c r="M113" s="58"/>
      <c r="N113" s="58"/>
      <c r="O113" s="58"/>
      <c r="P113" s="58"/>
      <c r="Q113" s="58"/>
      <c r="R113" s="58"/>
      <c r="S113" s="58"/>
      <c r="T113" s="58"/>
      <c r="U113" s="62">
        <f>SUM(U102:U112)</f>
        <v>0</v>
      </c>
      <c r="V113" s="62">
        <f t="shared" ref="V113:X113" si="41">SUM(V102:V112)</f>
        <v>0</v>
      </c>
      <c r="W113" s="62">
        <f t="shared" si="41"/>
        <v>0</v>
      </c>
      <c r="X113" s="62">
        <f t="shared" si="41"/>
        <v>165</v>
      </c>
      <c r="Y113" s="13"/>
      <c r="Z113" s="13"/>
      <c r="AA113" s="57"/>
      <c r="AB113" s="58"/>
      <c r="AC113" s="58"/>
      <c r="AD113" s="58"/>
      <c r="AE113" s="58"/>
      <c r="AF113" s="58"/>
      <c r="AG113" s="58"/>
      <c r="AH113" s="58"/>
      <c r="AI113" s="58"/>
      <c r="AJ113" s="58"/>
      <c r="AK113" s="58"/>
      <c r="AL113" s="58"/>
      <c r="AM113" s="58"/>
      <c r="AN113" s="58"/>
      <c r="AO113" s="58"/>
      <c r="AP113" s="58"/>
      <c r="AQ113" s="58"/>
      <c r="AR113" s="58"/>
      <c r="AS113" s="62">
        <f>SUM(AS102:AS112)</f>
        <v>0</v>
      </c>
      <c r="AT113" s="62">
        <f t="shared" ref="AT113" si="42">SUM(AT102:AT112)</f>
        <v>0</v>
      </c>
    </row>
    <row r="114" spans="1:46" x14ac:dyDescent="0.2">
      <c r="A114" s="13">
        <v>13</v>
      </c>
      <c r="B114" s="18" t="str">
        <f>Critères!$B102</f>
        <v>RGAA</v>
      </c>
      <c r="C114" s="18" t="str">
        <f>Critères!$C102</f>
        <v>13.1</v>
      </c>
      <c r="D114" s="18" t="str">
        <f>Critères!$A$102</f>
        <v>CONSULTATION</v>
      </c>
      <c r="E114" s="18" t="s">
        <v>164</v>
      </c>
      <c r="F114" s="18" t="str">
        <f>'P01'!$E103</f>
        <v>NT</v>
      </c>
      <c r="G114" s="18" t="str">
        <f>'P02'!$E103</f>
        <v>NT</v>
      </c>
      <c r="H114" s="18" t="str">
        <f>'P03'!$E103</f>
        <v>NT</v>
      </c>
      <c r="I114" s="18" t="str">
        <f>'P04'!$E103</f>
        <v>NT</v>
      </c>
      <c r="J114" s="18" t="str">
        <f>'P05'!$E103</f>
        <v>NT</v>
      </c>
      <c r="K114" s="18" t="str">
        <f>'P06'!$E103</f>
        <v>NT</v>
      </c>
      <c r="L114" s="18" t="str">
        <f>'P07'!$E103</f>
        <v>NT</v>
      </c>
      <c r="M114" s="18" t="str">
        <f>'P08'!$E103</f>
        <v>NT</v>
      </c>
      <c r="N114" s="18" t="str">
        <f>'P09'!$E103</f>
        <v>NT</v>
      </c>
      <c r="O114" s="18" t="str">
        <f>'P10'!$E103</f>
        <v>NT</v>
      </c>
      <c r="P114" s="18" t="str">
        <f>'P11'!$E103</f>
        <v>NT</v>
      </c>
      <c r="Q114" s="18" t="str">
        <f>'P12'!$E103</f>
        <v>NT</v>
      </c>
      <c r="R114" s="18" t="str">
        <f>'P13'!$E103</f>
        <v>NT</v>
      </c>
      <c r="S114" s="18" t="str">
        <f>'P14'!$E103</f>
        <v>NT</v>
      </c>
      <c r="T114" s="18" t="str">
        <f>'P15'!$E103</f>
        <v>NT</v>
      </c>
      <c r="U114" s="20">
        <f t="shared" si="30"/>
        <v>0</v>
      </c>
      <c r="V114" s="20">
        <f t="shared" si="31"/>
        <v>0</v>
      </c>
      <c r="W114" s="20">
        <f t="shared" si="32"/>
        <v>0</v>
      </c>
      <c r="X114" s="20">
        <f t="shared" si="33"/>
        <v>15</v>
      </c>
      <c r="Y114" s="13" t="str">
        <f t="shared" si="34"/>
        <v>NT</v>
      </c>
      <c r="Z114" s="13"/>
      <c r="AA114" s="13">
        <v>13</v>
      </c>
      <c r="AB114" s="18" t="str">
        <f>Critères!$C102</f>
        <v>13.1</v>
      </c>
      <c r="AC114" s="18" t="str">
        <f>Critères!$A$102</f>
        <v>CONSULTATION</v>
      </c>
      <c r="AD114" s="18" t="str">
        <f>'P01'!$F103</f>
        <v>N</v>
      </c>
      <c r="AE114" s="18" t="str">
        <f>'P02'!$F103</f>
        <v>N</v>
      </c>
      <c r="AF114" s="18" t="str">
        <f>'P03'!$F103</f>
        <v>N</v>
      </c>
      <c r="AG114" s="18" t="str">
        <f>'P04'!$F103</f>
        <v>N</v>
      </c>
      <c r="AH114" s="18" t="str">
        <f>'P05'!$F103</f>
        <v>N</v>
      </c>
      <c r="AI114" s="18" t="str">
        <f>'P06'!$F103</f>
        <v>N</v>
      </c>
      <c r="AJ114" s="18" t="str">
        <f>'P07'!$F103</f>
        <v>N</v>
      </c>
      <c r="AK114" s="18" t="str">
        <f>'P08'!$F103</f>
        <v>N</v>
      </c>
      <c r="AL114" s="18" t="str">
        <f>'P09'!$F103</f>
        <v>N</v>
      </c>
      <c r="AM114" s="18" t="str">
        <f>'P10'!$F103</f>
        <v>N</v>
      </c>
      <c r="AN114" s="18" t="str">
        <f>'P11'!$F103</f>
        <v>N</v>
      </c>
      <c r="AO114" s="18" t="str">
        <f>'P12'!$F103</f>
        <v>N</v>
      </c>
      <c r="AP114" s="18" t="str">
        <f>'P13'!$F103</f>
        <v>N</v>
      </c>
      <c r="AQ114" s="18" t="str">
        <f>'P14'!$F103</f>
        <v>N</v>
      </c>
      <c r="AR114" s="18" t="str">
        <f>'P15'!$F103</f>
        <v>N</v>
      </c>
      <c r="AS114" s="20">
        <f t="shared" si="35"/>
        <v>0</v>
      </c>
      <c r="AT114" s="20">
        <f t="shared" si="36"/>
        <v>0</v>
      </c>
    </row>
    <row r="115" spans="1:46" x14ac:dyDescent="0.2">
      <c r="A115" s="13">
        <v>13</v>
      </c>
      <c r="B115" s="18" t="str">
        <f>Critères!$B103</f>
        <v>RGAA</v>
      </c>
      <c r="C115" s="18" t="str">
        <f>Critères!$C103</f>
        <v>13.2</v>
      </c>
      <c r="D115" s="18" t="str">
        <f>Critères!$A$102</f>
        <v>CONSULTATION</v>
      </c>
      <c r="E115" s="18" t="s">
        <v>164</v>
      </c>
      <c r="F115" s="18" t="str">
        <f>'P01'!$E104</f>
        <v>NT</v>
      </c>
      <c r="G115" s="18" t="str">
        <f>'P02'!$E104</f>
        <v>NT</v>
      </c>
      <c r="H115" s="18" t="str">
        <f>'P03'!$E104</f>
        <v>NT</v>
      </c>
      <c r="I115" s="18" t="str">
        <f>'P04'!$E104</f>
        <v>NT</v>
      </c>
      <c r="J115" s="18" t="str">
        <f>'P05'!$E104</f>
        <v>NT</v>
      </c>
      <c r="K115" s="18" t="str">
        <f>'P06'!$E104</f>
        <v>NT</v>
      </c>
      <c r="L115" s="18" t="str">
        <f>'P07'!$E104</f>
        <v>NT</v>
      </c>
      <c r="M115" s="18" t="str">
        <f>'P08'!$E104</f>
        <v>NT</v>
      </c>
      <c r="N115" s="18" t="str">
        <f>'P09'!$E104</f>
        <v>NT</v>
      </c>
      <c r="O115" s="18" t="str">
        <f>'P10'!$E104</f>
        <v>NT</v>
      </c>
      <c r="P115" s="18" t="str">
        <f>'P11'!$E104</f>
        <v>NT</v>
      </c>
      <c r="Q115" s="18" t="str">
        <f>'P12'!$E104</f>
        <v>NT</v>
      </c>
      <c r="R115" s="18" t="str">
        <f>'P13'!$E104</f>
        <v>NT</v>
      </c>
      <c r="S115" s="18" t="str">
        <f>'P14'!$E104</f>
        <v>NT</v>
      </c>
      <c r="T115" s="18" t="str">
        <f>'P15'!$E104</f>
        <v>NT</v>
      </c>
      <c r="U115" s="20">
        <f t="shared" si="30"/>
        <v>0</v>
      </c>
      <c r="V115" s="20">
        <f t="shared" si="31"/>
        <v>0</v>
      </c>
      <c r="W115" s="20">
        <f t="shared" si="32"/>
        <v>0</v>
      </c>
      <c r="X115" s="20">
        <f t="shared" si="33"/>
        <v>15</v>
      </c>
      <c r="Y115" s="13" t="str">
        <f t="shared" si="34"/>
        <v>NT</v>
      </c>
      <c r="Z115" s="13"/>
      <c r="AA115" s="13">
        <v>13</v>
      </c>
      <c r="AB115" s="18" t="str">
        <f>Critères!$C103</f>
        <v>13.2</v>
      </c>
      <c r="AC115" s="18" t="str">
        <f>Critères!$A$102</f>
        <v>CONSULTATION</v>
      </c>
      <c r="AD115" s="18" t="str">
        <f>'P01'!$F104</f>
        <v>N</v>
      </c>
      <c r="AE115" s="18" t="str">
        <f>'P02'!$F104</f>
        <v>N</v>
      </c>
      <c r="AF115" s="18" t="str">
        <f>'P03'!$F104</f>
        <v>N</v>
      </c>
      <c r="AG115" s="18" t="str">
        <f>'P04'!$F104</f>
        <v>N</v>
      </c>
      <c r="AH115" s="18" t="str">
        <f>'P05'!$F104</f>
        <v>N</v>
      </c>
      <c r="AI115" s="18" t="str">
        <f>'P06'!$F104</f>
        <v>N</v>
      </c>
      <c r="AJ115" s="18" t="str">
        <f>'P07'!$F104</f>
        <v>N</v>
      </c>
      <c r="AK115" s="18" t="str">
        <f>'P08'!$F104</f>
        <v>N</v>
      </c>
      <c r="AL115" s="18" t="str">
        <f>'P09'!$F104</f>
        <v>N</v>
      </c>
      <c r="AM115" s="18" t="str">
        <f>'P10'!$F104</f>
        <v>N</v>
      </c>
      <c r="AN115" s="18" t="str">
        <f>'P11'!$F104</f>
        <v>N</v>
      </c>
      <c r="AO115" s="18" t="str">
        <f>'P12'!$F104</f>
        <v>N</v>
      </c>
      <c r="AP115" s="18" t="str">
        <f>'P13'!$F104</f>
        <v>N</v>
      </c>
      <c r="AQ115" s="18" t="str">
        <f>'P14'!$F104</f>
        <v>N</v>
      </c>
      <c r="AR115" s="18" t="str">
        <f>'P15'!$F104</f>
        <v>N</v>
      </c>
      <c r="AS115" s="20">
        <f t="shared" si="35"/>
        <v>0</v>
      </c>
      <c r="AT115" s="20">
        <f t="shared" si="36"/>
        <v>0</v>
      </c>
    </row>
    <row r="116" spans="1:46" x14ac:dyDescent="0.2">
      <c r="A116" s="13">
        <v>13</v>
      </c>
      <c r="B116" s="18" t="str">
        <f>Critères!$B104</f>
        <v>RGAA</v>
      </c>
      <c r="C116" s="18" t="str">
        <f>Critères!$C104</f>
        <v>13.3</v>
      </c>
      <c r="D116" s="18" t="str">
        <f>Critères!$A$102</f>
        <v>CONSULTATION</v>
      </c>
      <c r="E116" s="18" t="s">
        <v>164</v>
      </c>
      <c r="F116" s="18" t="str">
        <f>'P01'!$E105</f>
        <v>NT</v>
      </c>
      <c r="G116" s="18" t="str">
        <f>'P02'!$E105</f>
        <v>NT</v>
      </c>
      <c r="H116" s="18" t="str">
        <f>'P03'!$E105</f>
        <v>NT</v>
      </c>
      <c r="I116" s="18" t="str">
        <f>'P04'!$E105</f>
        <v>NT</v>
      </c>
      <c r="J116" s="18" t="str">
        <f>'P05'!$E105</f>
        <v>NT</v>
      </c>
      <c r="K116" s="18" t="str">
        <f>'P06'!$E105</f>
        <v>NT</v>
      </c>
      <c r="L116" s="18" t="str">
        <f>'P07'!$E105</f>
        <v>NT</v>
      </c>
      <c r="M116" s="18" t="str">
        <f>'P08'!$E105</f>
        <v>NT</v>
      </c>
      <c r="N116" s="18" t="str">
        <f>'P09'!$E105</f>
        <v>NT</v>
      </c>
      <c r="O116" s="18" t="str">
        <f>'P10'!$E105</f>
        <v>NT</v>
      </c>
      <c r="P116" s="18" t="str">
        <f>'P11'!$E105</f>
        <v>NT</v>
      </c>
      <c r="Q116" s="18" t="str">
        <f>'P12'!$E105</f>
        <v>NT</v>
      </c>
      <c r="R116" s="18" t="str">
        <f>'P13'!$E105</f>
        <v>NT</v>
      </c>
      <c r="S116" s="18" t="str">
        <f>'P14'!$E105</f>
        <v>NT</v>
      </c>
      <c r="T116" s="18" t="str">
        <f>'P15'!$E105</f>
        <v>NT</v>
      </c>
      <c r="U116" s="20">
        <f t="shared" si="30"/>
        <v>0</v>
      </c>
      <c r="V116" s="20">
        <f t="shared" si="31"/>
        <v>0</v>
      </c>
      <c r="W116" s="20">
        <f t="shared" si="32"/>
        <v>0</v>
      </c>
      <c r="X116" s="20">
        <f t="shared" si="33"/>
        <v>15</v>
      </c>
      <c r="Y116" s="13" t="str">
        <f t="shared" si="34"/>
        <v>NT</v>
      </c>
      <c r="Z116" s="13"/>
      <c r="AA116" s="13">
        <v>13</v>
      </c>
      <c r="AB116" s="18" t="str">
        <f>Critères!$C104</f>
        <v>13.3</v>
      </c>
      <c r="AC116" s="18" t="str">
        <f>Critères!$A$102</f>
        <v>CONSULTATION</v>
      </c>
      <c r="AD116" s="18" t="str">
        <f>'P01'!$F105</f>
        <v>N</v>
      </c>
      <c r="AE116" s="18" t="str">
        <f>'P02'!$F105</f>
        <v>N</v>
      </c>
      <c r="AF116" s="18" t="str">
        <f>'P03'!$F105</f>
        <v>N</v>
      </c>
      <c r="AG116" s="18" t="str">
        <f>'P04'!$F105</f>
        <v>N</v>
      </c>
      <c r="AH116" s="18" t="str">
        <f>'P05'!$F105</f>
        <v>N</v>
      </c>
      <c r="AI116" s="18" t="str">
        <f>'P06'!$F105</f>
        <v>N</v>
      </c>
      <c r="AJ116" s="18" t="str">
        <f>'P07'!$F105</f>
        <v>N</v>
      </c>
      <c r="AK116" s="18" t="str">
        <f>'P08'!$F105</f>
        <v>N</v>
      </c>
      <c r="AL116" s="18" t="str">
        <f>'P09'!$F105</f>
        <v>N</v>
      </c>
      <c r="AM116" s="18" t="str">
        <f>'P10'!$F105</f>
        <v>N</v>
      </c>
      <c r="AN116" s="18" t="str">
        <f>'P11'!$F105</f>
        <v>N</v>
      </c>
      <c r="AO116" s="18" t="str">
        <f>'P12'!$F105</f>
        <v>N</v>
      </c>
      <c r="AP116" s="18" t="str">
        <f>'P13'!$F105</f>
        <v>N</v>
      </c>
      <c r="AQ116" s="18" t="str">
        <f>'P14'!$F105</f>
        <v>N</v>
      </c>
      <c r="AR116" s="18" t="str">
        <f>'P15'!$F105</f>
        <v>N</v>
      </c>
      <c r="AS116" s="20">
        <f t="shared" si="35"/>
        <v>0</v>
      </c>
      <c r="AT116" s="20">
        <f t="shared" si="36"/>
        <v>0</v>
      </c>
    </row>
    <row r="117" spans="1:46" x14ac:dyDescent="0.2">
      <c r="A117" s="13">
        <v>13</v>
      </c>
      <c r="B117" s="18" t="str">
        <f>Critères!$B105</f>
        <v>RGAA</v>
      </c>
      <c r="C117" s="18" t="str">
        <f>Critères!$C105</f>
        <v>13.4</v>
      </c>
      <c r="D117" s="18" t="str">
        <f>Critères!$A$102</f>
        <v>CONSULTATION</v>
      </c>
      <c r="E117" s="18" t="s">
        <v>164</v>
      </c>
      <c r="F117" s="18" t="str">
        <f>'P01'!$E106</f>
        <v>NT</v>
      </c>
      <c r="G117" s="18" t="str">
        <f>'P02'!$E106</f>
        <v>NT</v>
      </c>
      <c r="H117" s="18" t="str">
        <f>'P03'!$E106</f>
        <v>NT</v>
      </c>
      <c r="I117" s="18" t="str">
        <f>'P04'!$E106</f>
        <v>NT</v>
      </c>
      <c r="J117" s="18" t="str">
        <f>'P05'!$E106</f>
        <v>NT</v>
      </c>
      <c r="K117" s="18" t="str">
        <f>'P06'!$E106</f>
        <v>NT</v>
      </c>
      <c r="L117" s="18" t="str">
        <f>'P07'!$E106</f>
        <v>NT</v>
      </c>
      <c r="M117" s="18" t="str">
        <f>'P08'!$E106</f>
        <v>NT</v>
      </c>
      <c r="N117" s="18" t="str">
        <f>'P09'!$E106</f>
        <v>NT</v>
      </c>
      <c r="O117" s="18" t="str">
        <f>'P10'!$E106</f>
        <v>NT</v>
      </c>
      <c r="P117" s="18" t="str">
        <f>'P11'!$E106</f>
        <v>NT</v>
      </c>
      <c r="Q117" s="18" t="str">
        <f>'P12'!$E106</f>
        <v>NT</v>
      </c>
      <c r="R117" s="18" t="str">
        <f>'P13'!$E106</f>
        <v>NT</v>
      </c>
      <c r="S117" s="18" t="str">
        <f>'P14'!$E106</f>
        <v>NT</v>
      </c>
      <c r="T117" s="18" t="str">
        <f>'P15'!$E106</f>
        <v>NT</v>
      </c>
      <c r="U117" s="20">
        <f t="shared" si="30"/>
        <v>0</v>
      </c>
      <c r="V117" s="20">
        <f t="shared" si="31"/>
        <v>0</v>
      </c>
      <c r="W117" s="20">
        <f t="shared" si="32"/>
        <v>0</v>
      </c>
      <c r="X117" s="20">
        <f t="shared" si="33"/>
        <v>15</v>
      </c>
      <c r="Y117" s="13" t="str">
        <f t="shared" si="34"/>
        <v>NT</v>
      </c>
      <c r="Z117" s="13"/>
      <c r="AA117" s="13">
        <v>13</v>
      </c>
      <c r="AB117" s="18" t="str">
        <f>Critères!$C105</f>
        <v>13.4</v>
      </c>
      <c r="AC117" s="18" t="str">
        <f>Critères!$A$102</f>
        <v>CONSULTATION</v>
      </c>
      <c r="AD117" s="18" t="str">
        <f>'P01'!$F106</f>
        <v>N</v>
      </c>
      <c r="AE117" s="18" t="str">
        <f>'P02'!$F106</f>
        <v>N</v>
      </c>
      <c r="AF117" s="18" t="str">
        <f>'P03'!$F106</f>
        <v>N</v>
      </c>
      <c r="AG117" s="18" t="str">
        <f>'P04'!$F106</f>
        <v>N</v>
      </c>
      <c r="AH117" s="18" t="str">
        <f>'P05'!$F106</f>
        <v>N</v>
      </c>
      <c r="AI117" s="18" t="str">
        <f>'P06'!$F106</f>
        <v>N</v>
      </c>
      <c r="AJ117" s="18" t="str">
        <f>'P07'!$F106</f>
        <v>N</v>
      </c>
      <c r="AK117" s="18" t="str">
        <f>'P08'!$F106</f>
        <v>N</v>
      </c>
      <c r="AL117" s="18" t="str">
        <f>'P09'!$F106</f>
        <v>N</v>
      </c>
      <c r="AM117" s="18" t="str">
        <f>'P10'!$F106</f>
        <v>N</v>
      </c>
      <c r="AN117" s="18" t="str">
        <f>'P11'!$F106</f>
        <v>N</v>
      </c>
      <c r="AO117" s="18" t="str">
        <f>'P12'!$F106</f>
        <v>N</v>
      </c>
      <c r="AP117" s="18" t="str">
        <f>'P13'!$F106</f>
        <v>N</v>
      </c>
      <c r="AQ117" s="18" t="str">
        <f>'P14'!$F106</f>
        <v>N</v>
      </c>
      <c r="AR117" s="18" t="str">
        <f>'P15'!$F106</f>
        <v>N</v>
      </c>
      <c r="AS117" s="20">
        <f t="shared" si="35"/>
        <v>0</v>
      </c>
      <c r="AT117" s="20">
        <f t="shared" si="36"/>
        <v>0</v>
      </c>
    </row>
    <row r="118" spans="1:46" x14ac:dyDescent="0.2">
      <c r="A118" s="13">
        <v>13</v>
      </c>
      <c r="B118" s="18" t="str">
        <f>Critères!$B106</f>
        <v>RGAA</v>
      </c>
      <c r="C118" s="18" t="str">
        <f>Critères!$C106</f>
        <v>13.5</v>
      </c>
      <c r="D118" s="18" t="str">
        <f>Critères!$A$102</f>
        <v>CONSULTATION</v>
      </c>
      <c r="E118" s="18" t="s">
        <v>164</v>
      </c>
      <c r="F118" s="18" t="str">
        <f>'P01'!$E107</f>
        <v>NT</v>
      </c>
      <c r="G118" s="18" t="str">
        <f>'P02'!$E107</f>
        <v>NT</v>
      </c>
      <c r="H118" s="18" t="str">
        <f>'P03'!$E107</f>
        <v>NT</v>
      </c>
      <c r="I118" s="18" t="str">
        <f>'P04'!$E107</f>
        <v>NT</v>
      </c>
      <c r="J118" s="18" t="str">
        <f>'P05'!$E107</f>
        <v>NT</v>
      </c>
      <c r="K118" s="18" t="str">
        <f>'P06'!$E107</f>
        <v>NT</v>
      </c>
      <c r="L118" s="18" t="str">
        <f>'P07'!$E107</f>
        <v>NT</v>
      </c>
      <c r="M118" s="18" t="str">
        <f>'P08'!$E107</f>
        <v>NT</v>
      </c>
      <c r="N118" s="18" t="str">
        <f>'P09'!$E107</f>
        <v>NT</v>
      </c>
      <c r="O118" s="18" t="str">
        <f>'P10'!$E107</f>
        <v>NT</v>
      </c>
      <c r="P118" s="18" t="str">
        <f>'P11'!$E107</f>
        <v>NT</v>
      </c>
      <c r="Q118" s="18" t="str">
        <f>'P12'!$E107</f>
        <v>NT</v>
      </c>
      <c r="R118" s="18" t="str">
        <f>'P13'!$E107</f>
        <v>NT</v>
      </c>
      <c r="S118" s="18" t="str">
        <f>'P14'!$E107</f>
        <v>NT</v>
      </c>
      <c r="T118" s="18" t="str">
        <f>'P15'!$E107</f>
        <v>NT</v>
      </c>
      <c r="U118" s="20">
        <f t="shared" si="30"/>
        <v>0</v>
      </c>
      <c r="V118" s="20">
        <f t="shared" si="31"/>
        <v>0</v>
      </c>
      <c r="W118" s="20">
        <f t="shared" si="32"/>
        <v>0</v>
      </c>
      <c r="X118" s="20">
        <f t="shared" si="33"/>
        <v>15</v>
      </c>
      <c r="Y118" s="13" t="str">
        <f t="shared" si="34"/>
        <v>NT</v>
      </c>
      <c r="Z118" s="13"/>
      <c r="AA118" s="13">
        <v>13</v>
      </c>
      <c r="AB118" s="18" t="str">
        <f>Critères!$C106</f>
        <v>13.5</v>
      </c>
      <c r="AC118" s="18" t="str">
        <f>Critères!$A$102</f>
        <v>CONSULTATION</v>
      </c>
      <c r="AD118" s="18" t="str">
        <f>'P01'!$F107</f>
        <v>N</v>
      </c>
      <c r="AE118" s="18" t="str">
        <f>'P02'!$F107</f>
        <v>N</v>
      </c>
      <c r="AF118" s="18" t="str">
        <f>'P03'!$F107</f>
        <v>N</v>
      </c>
      <c r="AG118" s="18" t="str">
        <f>'P04'!$F107</f>
        <v>N</v>
      </c>
      <c r="AH118" s="18" t="str">
        <f>'P05'!$F107</f>
        <v>N</v>
      </c>
      <c r="AI118" s="18" t="str">
        <f>'P06'!$F107</f>
        <v>N</v>
      </c>
      <c r="AJ118" s="18" t="str">
        <f>'P07'!$F107</f>
        <v>N</v>
      </c>
      <c r="AK118" s="18" t="str">
        <f>'P08'!$F107</f>
        <v>N</v>
      </c>
      <c r="AL118" s="18" t="str">
        <f>'P09'!$F107</f>
        <v>N</v>
      </c>
      <c r="AM118" s="18" t="str">
        <f>'P10'!$F107</f>
        <v>N</v>
      </c>
      <c r="AN118" s="18" t="str">
        <f>'P11'!$F107</f>
        <v>N</v>
      </c>
      <c r="AO118" s="18" t="str">
        <f>'P12'!$F107</f>
        <v>N</v>
      </c>
      <c r="AP118" s="18" t="str">
        <f>'P13'!$F107</f>
        <v>N</v>
      </c>
      <c r="AQ118" s="18" t="str">
        <f>'P14'!$F107</f>
        <v>N</v>
      </c>
      <c r="AR118" s="18" t="str">
        <f>'P15'!$F107</f>
        <v>N</v>
      </c>
      <c r="AS118" s="20">
        <f t="shared" si="35"/>
        <v>0</v>
      </c>
      <c r="AT118" s="20">
        <f t="shared" si="36"/>
        <v>0</v>
      </c>
    </row>
    <row r="119" spans="1:46" x14ac:dyDescent="0.2">
      <c r="A119" s="13">
        <v>13</v>
      </c>
      <c r="B119" s="18" t="str">
        <f>Critères!$B107</f>
        <v>RGAA</v>
      </c>
      <c r="C119" s="18" t="str">
        <f>Critères!$C107</f>
        <v>13.6</v>
      </c>
      <c r="D119" s="18" t="str">
        <f>Critères!$A$102</f>
        <v>CONSULTATION</v>
      </c>
      <c r="E119" s="18" t="s">
        <v>164</v>
      </c>
      <c r="F119" s="18" t="str">
        <f>'P01'!$E108</f>
        <v>NT</v>
      </c>
      <c r="G119" s="18" t="str">
        <f>'P02'!$E108</f>
        <v>NT</v>
      </c>
      <c r="H119" s="18" t="str">
        <f>'P03'!$E108</f>
        <v>NT</v>
      </c>
      <c r="I119" s="18" t="str">
        <f>'P04'!$E108</f>
        <v>NT</v>
      </c>
      <c r="J119" s="18" t="str">
        <f>'P05'!$E108</f>
        <v>NT</v>
      </c>
      <c r="K119" s="18" t="str">
        <f>'P06'!$E108</f>
        <v>NT</v>
      </c>
      <c r="L119" s="18" t="str">
        <f>'P07'!$E108</f>
        <v>NT</v>
      </c>
      <c r="M119" s="18" t="str">
        <f>'P08'!$E108</f>
        <v>NT</v>
      </c>
      <c r="N119" s="18" t="str">
        <f>'P09'!$E108</f>
        <v>NT</v>
      </c>
      <c r="O119" s="18" t="str">
        <f>'P10'!$E108</f>
        <v>NT</v>
      </c>
      <c r="P119" s="18" t="str">
        <f>'P11'!$E108</f>
        <v>NT</v>
      </c>
      <c r="Q119" s="18" t="str">
        <f>'P12'!$E108</f>
        <v>NT</v>
      </c>
      <c r="R119" s="18" t="str">
        <f>'P13'!$E108</f>
        <v>NT</v>
      </c>
      <c r="S119" s="18" t="str">
        <f>'P14'!$E108</f>
        <v>NT</v>
      </c>
      <c r="T119" s="18" t="str">
        <f>'P15'!$E108</f>
        <v>NT</v>
      </c>
      <c r="U119" s="20">
        <f t="shared" si="30"/>
        <v>0</v>
      </c>
      <c r="V119" s="20">
        <f t="shared" si="31"/>
        <v>0</v>
      </c>
      <c r="W119" s="20">
        <f t="shared" si="32"/>
        <v>0</v>
      </c>
      <c r="X119" s="20">
        <f t="shared" si="33"/>
        <v>15</v>
      </c>
      <c r="Y119" s="13" t="str">
        <f t="shared" si="34"/>
        <v>NT</v>
      </c>
      <c r="Z119" s="13"/>
      <c r="AA119" s="13">
        <v>13</v>
      </c>
      <c r="AB119" s="18" t="str">
        <f>Critères!$C107</f>
        <v>13.6</v>
      </c>
      <c r="AC119" s="18" t="str">
        <f>Critères!$A$102</f>
        <v>CONSULTATION</v>
      </c>
      <c r="AD119" s="18" t="str">
        <f>'P01'!$F108</f>
        <v>N</v>
      </c>
      <c r="AE119" s="18" t="str">
        <f>'P02'!$F108</f>
        <v>N</v>
      </c>
      <c r="AF119" s="18" t="str">
        <f>'P03'!$F108</f>
        <v>N</v>
      </c>
      <c r="AG119" s="18" t="str">
        <f>'P04'!$F108</f>
        <v>N</v>
      </c>
      <c r="AH119" s="18" t="str">
        <f>'P05'!$F108</f>
        <v>N</v>
      </c>
      <c r="AI119" s="18" t="str">
        <f>'P06'!$F108</f>
        <v>N</v>
      </c>
      <c r="AJ119" s="18" t="str">
        <f>'P07'!$F108</f>
        <v>N</v>
      </c>
      <c r="AK119" s="18" t="str">
        <f>'P08'!$F108</f>
        <v>N</v>
      </c>
      <c r="AL119" s="18" t="str">
        <f>'P09'!$F108</f>
        <v>N</v>
      </c>
      <c r="AM119" s="18" t="str">
        <f>'P10'!$F108</f>
        <v>N</v>
      </c>
      <c r="AN119" s="18" t="str">
        <f>'P11'!$F108</f>
        <v>N</v>
      </c>
      <c r="AO119" s="18" t="str">
        <f>'P12'!$F108</f>
        <v>N</v>
      </c>
      <c r="AP119" s="18" t="str">
        <f>'P13'!$F108</f>
        <v>N</v>
      </c>
      <c r="AQ119" s="18" t="str">
        <f>'P14'!$F108</f>
        <v>N</v>
      </c>
      <c r="AR119" s="18" t="str">
        <f>'P15'!$F108</f>
        <v>N</v>
      </c>
      <c r="AS119" s="20">
        <f t="shared" si="35"/>
        <v>0</v>
      </c>
      <c r="AT119" s="20">
        <f t="shared" si="36"/>
        <v>0</v>
      </c>
    </row>
    <row r="120" spans="1:46" x14ac:dyDescent="0.2">
      <c r="A120" s="13">
        <v>13</v>
      </c>
      <c r="B120" s="18" t="str">
        <f>Critères!$B108</f>
        <v>RGAA</v>
      </c>
      <c r="C120" s="18" t="str">
        <f>Critères!$C108</f>
        <v>13.7</v>
      </c>
      <c r="D120" s="18" t="str">
        <f>Critères!$A$102</f>
        <v>CONSULTATION</v>
      </c>
      <c r="E120" s="18" t="s">
        <v>164</v>
      </c>
      <c r="F120" s="18" t="str">
        <f>'P01'!$E109</f>
        <v>NT</v>
      </c>
      <c r="G120" s="18" t="str">
        <f>'P02'!$E109</f>
        <v>NT</v>
      </c>
      <c r="H120" s="18" t="str">
        <f>'P03'!$E109</f>
        <v>NT</v>
      </c>
      <c r="I120" s="18" t="str">
        <f>'P04'!$E109</f>
        <v>NT</v>
      </c>
      <c r="J120" s="18" t="str">
        <f>'P05'!$E109</f>
        <v>NT</v>
      </c>
      <c r="K120" s="18" t="str">
        <f>'P06'!$E109</f>
        <v>NT</v>
      </c>
      <c r="L120" s="18" t="str">
        <f>'P07'!$E109</f>
        <v>NT</v>
      </c>
      <c r="M120" s="18" t="str">
        <f>'P08'!$E109</f>
        <v>NT</v>
      </c>
      <c r="N120" s="18" t="str">
        <f>'P09'!$E109</f>
        <v>NT</v>
      </c>
      <c r="O120" s="18" t="str">
        <f>'P10'!$E109</f>
        <v>NT</v>
      </c>
      <c r="P120" s="18" t="str">
        <f>'P11'!$E109</f>
        <v>NT</v>
      </c>
      <c r="Q120" s="18" t="str">
        <f>'P12'!$E109</f>
        <v>NT</v>
      </c>
      <c r="R120" s="18" t="str">
        <f>'P13'!$E109</f>
        <v>NT</v>
      </c>
      <c r="S120" s="18" t="str">
        <f>'P14'!$E109</f>
        <v>NT</v>
      </c>
      <c r="T120" s="18" t="str">
        <f>'P15'!$E109</f>
        <v>NT</v>
      </c>
      <c r="U120" s="20">
        <f t="shared" si="30"/>
        <v>0</v>
      </c>
      <c r="V120" s="20">
        <f t="shared" si="31"/>
        <v>0</v>
      </c>
      <c r="W120" s="20">
        <f t="shared" si="32"/>
        <v>0</v>
      </c>
      <c r="X120" s="20">
        <f t="shared" si="33"/>
        <v>15</v>
      </c>
      <c r="Y120" s="13" t="str">
        <f t="shared" si="34"/>
        <v>NT</v>
      </c>
      <c r="Z120" s="13"/>
      <c r="AA120" s="13">
        <v>13</v>
      </c>
      <c r="AB120" s="18" t="str">
        <f>Critères!$C108</f>
        <v>13.7</v>
      </c>
      <c r="AC120" s="18" t="str">
        <f>Critères!$A$102</f>
        <v>CONSULTATION</v>
      </c>
      <c r="AD120" s="18" t="str">
        <f>'P01'!$F109</f>
        <v>N</v>
      </c>
      <c r="AE120" s="18" t="str">
        <f>'P02'!$F109</f>
        <v>N</v>
      </c>
      <c r="AF120" s="18" t="str">
        <f>'P03'!$F109</f>
        <v>N</v>
      </c>
      <c r="AG120" s="18" t="str">
        <f>'P04'!$F109</f>
        <v>N</v>
      </c>
      <c r="AH120" s="18" t="str">
        <f>'P05'!$F109</f>
        <v>N</v>
      </c>
      <c r="AI120" s="18" t="str">
        <f>'P06'!$F109</f>
        <v>N</v>
      </c>
      <c r="AJ120" s="18" t="str">
        <f>'P07'!$F109</f>
        <v>N</v>
      </c>
      <c r="AK120" s="18" t="str">
        <f>'P08'!$F109</f>
        <v>N</v>
      </c>
      <c r="AL120" s="18" t="str">
        <f>'P09'!$F109</f>
        <v>N</v>
      </c>
      <c r="AM120" s="18" t="str">
        <f>'P10'!$F109</f>
        <v>N</v>
      </c>
      <c r="AN120" s="18" t="str">
        <f>'P11'!$F109</f>
        <v>N</v>
      </c>
      <c r="AO120" s="18" t="str">
        <f>'P12'!$F109</f>
        <v>N</v>
      </c>
      <c r="AP120" s="18" t="str">
        <f>'P13'!$F109</f>
        <v>N</v>
      </c>
      <c r="AQ120" s="18" t="str">
        <f>'P14'!$F109</f>
        <v>N</v>
      </c>
      <c r="AR120" s="18" t="str">
        <f>'P15'!$F109</f>
        <v>N</v>
      </c>
      <c r="AS120" s="20">
        <f t="shared" si="35"/>
        <v>0</v>
      </c>
      <c r="AT120" s="20">
        <f t="shared" si="36"/>
        <v>0</v>
      </c>
    </row>
    <row r="121" spans="1:46" x14ac:dyDescent="0.2">
      <c r="A121" s="13">
        <v>13</v>
      </c>
      <c r="B121" s="18" t="str">
        <f>Critères!$B109</f>
        <v>RGAA</v>
      </c>
      <c r="C121" s="18" t="str">
        <f>Critères!$C109</f>
        <v>13.8</v>
      </c>
      <c r="D121" s="18" t="str">
        <f>Critères!$A$102</f>
        <v>CONSULTATION</v>
      </c>
      <c r="E121" s="18" t="s">
        <v>164</v>
      </c>
      <c r="F121" s="18" t="str">
        <f>'P01'!$E110</f>
        <v>NT</v>
      </c>
      <c r="G121" s="18" t="str">
        <f>'P02'!$E110</f>
        <v>NT</v>
      </c>
      <c r="H121" s="18" t="str">
        <f>'P03'!$E110</f>
        <v>NT</v>
      </c>
      <c r="I121" s="18" t="str">
        <f>'P04'!$E110</f>
        <v>NT</v>
      </c>
      <c r="J121" s="18" t="str">
        <f>'P05'!$E110</f>
        <v>NT</v>
      </c>
      <c r="K121" s="18" t="str">
        <f>'P06'!$E110</f>
        <v>NT</v>
      </c>
      <c r="L121" s="18" t="str">
        <f>'P07'!$E110</f>
        <v>NT</v>
      </c>
      <c r="M121" s="18" t="str">
        <f>'P08'!$E110</f>
        <v>NT</v>
      </c>
      <c r="N121" s="18" t="str">
        <f>'P09'!$E110</f>
        <v>NT</v>
      </c>
      <c r="O121" s="18" t="str">
        <f>'P10'!$E110</f>
        <v>NT</v>
      </c>
      <c r="P121" s="18" t="str">
        <f>'P11'!$E110</f>
        <v>NT</v>
      </c>
      <c r="Q121" s="18" t="str">
        <f>'P12'!$E110</f>
        <v>NT</v>
      </c>
      <c r="R121" s="18" t="str">
        <f>'P13'!$E110</f>
        <v>NT</v>
      </c>
      <c r="S121" s="18" t="str">
        <f>'P14'!$E110</f>
        <v>NT</v>
      </c>
      <c r="T121" s="18" t="str">
        <f>'P15'!$E110</f>
        <v>NT</v>
      </c>
      <c r="U121" s="20">
        <f t="shared" si="30"/>
        <v>0</v>
      </c>
      <c r="V121" s="20">
        <f t="shared" si="31"/>
        <v>0</v>
      </c>
      <c r="W121" s="20">
        <f t="shared" si="32"/>
        <v>0</v>
      </c>
      <c r="X121" s="20">
        <f t="shared" si="33"/>
        <v>15</v>
      </c>
      <c r="Y121" s="13" t="str">
        <f t="shared" si="34"/>
        <v>NT</v>
      </c>
      <c r="Z121" s="13"/>
      <c r="AA121" s="13">
        <v>13</v>
      </c>
      <c r="AB121" s="18" t="str">
        <f>Critères!$C109</f>
        <v>13.8</v>
      </c>
      <c r="AC121" s="18" t="str">
        <f>Critères!$A$102</f>
        <v>CONSULTATION</v>
      </c>
      <c r="AD121" s="18" t="str">
        <f>'P01'!$F110</f>
        <v>N</v>
      </c>
      <c r="AE121" s="18" t="str">
        <f>'P02'!$F110</f>
        <v>N</v>
      </c>
      <c r="AF121" s="18" t="str">
        <f>'P03'!$F110</f>
        <v>N</v>
      </c>
      <c r="AG121" s="18" t="str">
        <f>'P04'!$F110</f>
        <v>N</v>
      </c>
      <c r="AH121" s="18" t="str">
        <f>'P05'!$F110</f>
        <v>N</v>
      </c>
      <c r="AI121" s="18" t="str">
        <f>'P06'!$F110</f>
        <v>N</v>
      </c>
      <c r="AJ121" s="18" t="str">
        <f>'P07'!$F110</f>
        <v>N</v>
      </c>
      <c r="AK121" s="18" t="str">
        <f>'P08'!$F110</f>
        <v>N</v>
      </c>
      <c r="AL121" s="18" t="str">
        <f>'P09'!$F110</f>
        <v>N</v>
      </c>
      <c r="AM121" s="18" t="str">
        <f>'P10'!$F110</f>
        <v>N</v>
      </c>
      <c r="AN121" s="18" t="str">
        <f>'P11'!$F110</f>
        <v>N</v>
      </c>
      <c r="AO121" s="18" t="str">
        <f>'P12'!$F110</f>
        <v>N</v>
      </c>
      <c r="AP121" s="18" t="str">
        <f>'P13'!$F110</f>
        <v>N</v>
      </c>
      <c r="AQ121" s="18" t="str">
        <f>'P14'!$F110</f>
        <v>N</v>
      </c>
      <c r="AR121" s="18" t="str">
        <f>'P15'!$F110</f>
        <v>N</v>
      </c>
      <c r="AS121" s="20">
        <f t="shared" si="35"/>
        <v>0</v>
      </c>
      <c r="AT121" s="20">
        <f t="shared" si="36"/>
        <v>0</v>
      </c>
    </row>
    <row r="122" spans="1:46" x14ac:dyDescent="0.2">
      <c r="A122" s="13">
        <v>13</v>
      </c>
      <c r="B122" s="18" t="str">
        <f>Critères!$B110</f>
        <v>RGAA</v>
      </c>
      <c r="C122" s="18" t="str">
        <f>Critères!$C110</f>
        <v>13.9</v>
      </c>
      <c r="D122" s="18" t="str">
        <f>Critères!$A$102</f>
        <v>CONSULTATION</v>
      </c>
      <c r="E122" s="18" t="s">
        <v>165</v>
      </c>
      <c r="F122" s="18" t="str">
        <f>'P01'!$E111</f>
        <v>NT</v>
      </c>
      <c r="G122" s="18" t="str">
        <f>'P02'!$E111</f>
        <v>NT</v>
      </c>
      <c r="H122" s="18" t="str">
        <f>'P03'!$E111</f>
        <v>NT</v>
      </c>
      <c r="I122" s="18" t="str">
        <f>'P04'!$E111</f>
        <v>NT</v>
      </c>
      <c r="J122" s="18" t="str">
        <f>'P05'!$E111</f>
        <v>NT</v>
      </c>
      <c r="K122" s="18" t="str">
        <f>'P06'!$E111</f>
        <v>NT</v>
      </c>
      <c r="L122" s="18" t="str">
        <f>'P07'!$E111</f>
        <v>NT</v>
      </c>
      <c r="M122" s="18" t="str">
        <f>'P08'!$E111</f>
        <v>NT</v>
      </c>
      <c r="N122" s="18" t="str">
        <f>'P09'!$E111</f>
        <v>NT</v>
      </c>
      <c r="O122" s="18" t="str">
        <f>'P10'!$E111</f>
        <v>NT</v>
      </c>
      <c r="P122" s="18" t="str">
        <f>'P11'!$E111</f>
        <v>NT</v>
      </c>
      <c r="Q122" s="18" t="str">
        <f>'P12'!$E111</f>
        <v>NT</v>
      </c>
      <c r="R122" s="18" t="str">
        <f>'P13'!$E111</f>
        <v>NT</v>
      </c>
      <c r="S122" s="18" t="str">
        <f>'P14'!$E111</f>
        <v>NT</v>
      </c>
      <c r="T122" s="18" t="str">
        <f>'P15'!$E111</f>
        <v>NT</v>
      </c>
      <c r="U122" s="20">
        <f t="shared" si="30"/>
        <v>0</v>
      </c>
      <c r="V122" s="20">
        <f t="shared" si="31"/>
        <v>0</v>
      </c>
      <c r="W122" s="20">
        <f t="shared" si="32"/>
        <v>0</v>
      </c>
      <c r="X122" s="20">
        <f t="shared" si="33"/>
        <v>15</v>
      </c>
      <c r="Y122" s="13" t="str">
        <f t="shared" si="34"/>
        <v>NT</v>
      </c>
      <c r="Z122" s="13"/>
      <c r="AA122" s="13">
        <v>13</v>
      </c>
      <c r="AB122" s="18" t="str">
        <f>Critères!$C110</f>
        <v>13.9</v>
      </c>
      <c r="AC122" s="18" t="str">
        <f>Critères!$A$102</f>
        <v>CONSULTATION</v>
      </c>
      <c r="AD122" s="18" t="str">
        <f>'P01'!$F111</f>
        <v>N</v>
      </c>
      <c r="AE122" s="18" t="str">
        <f>'P02'!$F111</f>
        <v>N</v>
      </c>
      <c r="AF122" s="18" t="str">
        <f>'P03'!$F111</f>
        <v>N</v>
      </c>
      <c r="AG122" s="18" t="str">
        <f>'P04'!$F111</f>
        <v>N</v>
      </c>
      <c r="AH122" s="18" t="str">
        <f>'P05'!$F111</f>
        <v>N</v>
      </c>
      <c r="AI122" s="18" t="str">
        <f>'P06'!$F111</f>
        <v>N</v>
      </c>
      <c r="AJ122" s="18" t="str">
        <f>'P07'!$F111</f>
        <v>N</v>
      </c>
      <c r="AK122" s="18" t="str">
        <f>'P08'!$F111</f>
        <v>N</v>
      </c>
      <c r="AL122" s="18" t="str">
        <f>'P09'!$F111</f>
        <v>N</v>
      </c>
      <c r="AM122" s="18" t="str">
        <f>'P10'!$F111</f>
        <v>N</v>
      </c>
      <c r="AN122" s="18" t="str">
        <f>'P11'!$F111</f>
        <v>N</v>
      </c>
      <c r="AO122" s="18" t="str">
        <f>'P12'!$F111</f>
        <v>N</v>
      </c>
      <c r="AP122" s="18" t="str">
        <f>'P13'!$F111</f>
        <v>N</v>
      </c>
      <c r="AQ122" s="18" t="str">
        <f>'P14'!$F111</f>
        <v>N</v>
      </c>
      <c r="AR122" s="18" t="str">
        <f>'P15'!$F111</f>
        <v>N</v>
      </c>
      <c r="AS122" s="20">
        <f t="shared" si="35"/>
        <v>0</v>
      </c>
      <c r="AT122" s="20">
        <f t="shared" si="36"/>
        <v>0</v>
      </c>
    </row>
    <row r="123" spans="1:46" x14ac:dyDescent="0.2">
      <c r="A123" s="13">
        <v>13</v>
      </c>
      <c r="B123" s="18" t="str">
        <f>Critères!$B111</f>
        <v>RGAA</v>
      </c>
      <c r="C123" s="18" t="str">
        <f>Critères!$C111</f>
        <v>13.10</v>
      </c>
      <c r="D123" s="18" t="str">
        <f>Critères!$A$102</f>
        <v>CONSULTATION</v>
      </c>
      <c r="E123" s="18" t="s">
        <v>164</v>
      </c>
      <c r="F123" s="18" t="str">
        <f>'P01'!$E112</f>
        <v>NT</v>
      </c>
      <c r="G123" s="18" t="str">
        <f>'P02'!$E112</f>
        <v>NT</v>
      </c>
      <c r="H123" s="18" t="str">
        <f>'P03'!$E112</f>
        <v>NT</v>
      </c>
      <c r="I123" s="18" t="str">
        <f>'P04'!$E112</f>
        <v>NT</v>
      </c>
      <c r="J123" s="18" t="str">
        <f>'P05'!$E112</f>
        <v>NT</v>
      </c>
      <c r="K123" s="18" t="str">
        <f>'P06'!$E112</f>
        <v>NT</v>
      </c>
      <c r="L123" s="18" t="str">
        <f>'P07'!$E112</f>
        <v>NT</v>
      </c>
      <c r="M123" s="18" t="str">
        <f>'P08'!$E112</f>
        <v>NT</v>
      </c>
      <c r="N123" s="18" t="str">
        <f>'P09'!$E112</f>
        <v>NT</v>
      </c>
      <c r="O123" s="18" t="str">
        <f>'P10'!$E112</f>
        <v>NT</v>
      </c>
      <c r="P123" s="18" t="str">
        <f>'P11'!$E112</f>
        <v>NT</v>
      </c>
      <c r="Q123" s="18" t="str">
        <f>'P12'!$E112</f>
        <v>NT</v>
      </c>
      <c r="R123" s="18" t="str">
        <f>'P13'!$E112</f>
        <v>NT</v>
      </c>
      <c r="S123" s="18" t="str">
        <f>'P14'!$E112</f>
        <v>NT</v>
      </c>
      <c r="T123" s="18" t="str">
        <f>'P15'!$E112</f>
        <v>NT</v>
      </c>
      <c r="U123" s="20">
        <f t="shared" si="30"/>
        <v>0</v>
      </c>
      <c r="V123" s="20">
        <f t="shared" si="31"/>
        <v>0</v>
      </c>
      <c r="W123" s="20">
        <f t="shared" si="32"/>
        <v>0</v>
      </c>
      <c r="X123" s="20">
        <f t="shared" si="33"/>
        <v>15</v>
      </c>
      <c r="Y123" s="13" t="str">
        <f t="shared" si="34"/>
        <v>NT</v>
      </c>
      <c r="Z123" s="13"/>
      <c r="AA123" s="13">
        <v>13</v>
      </c>
      <c r="AB123" s="18" t="str">
        <f>Critères!$C111</f>
        <v>13.10</v>
      </c>
      <c r="AC123" s="18" t="str">
        <f>Critères!$A$102</f>
        <v>CONSULTATION</v>
      </c>
      <c r="AD123" s="18" t="str">
        <f>'P01'!$F112</f>
        <v>N</v>
      </c>
      <c r="AE123" s="18" t="str">
        <f>'P02'!$F112</f>
        <v>N</v>
      </c>
      <c r="AF123" s="18" t="str">
        <f>'P03'!$F112</f>
        <v>N</v>
      </c>
      <c r="AG123" s="18" t="str">
        <f>'P04'!$F112</f>
        <v>N</v>
      </c>
      <c r="AH123" s="18" t="str">
        <f>'P05'!$F112</f>
        <v>N</v>
      </c>
      <c r="AI123" s="18" t="str">
        <f>'P06'!$F112</f>
        <v>N</v>
      </c>
      <c r="AJ123" s="18" t="str">
        <f>'P07'!$F112</f>
        <v>N</v>
      </c>
      <c r="AK123" s="18" t="str">
        <f>'P08'!$F112</f>
        <v>N</v>
      </c>
      <c r="AL123" s="18" t="str">
        <f>'P09'!$F112</f>
        <v>N</v>
      </c>
      <c r="AM123" s="18" t="str">
        <f>'P10'!$F112</f>
        <v>N</v>
      </c>
      <c r="AN123" s="18" t="str">
        <f>'P11'!$F112</f>
        <v>N</v>
      </c>
      <c r="AO123" s="18" t="str">
        <f>'P12'!$F112</f>
        <v>N</v>
      </c>
      <c r="AP123" s="18" t="str">
        <f>'P13'!$F112</f>
        <v>N</v>
      </c>
      <c r="AQ123" s="18" t="str">
        <f>'P14'!$F112</f>
        <v>N</v>
      </c>
      <c r="AR123" s="18" t="str">
        <f>'P15'!$F112</f>
        <v>N</v>
      </c>
      <c r="AS123" s="20">
        <f t="shared" si="35"/>
        <v>0</v>
      </c>
      <c r="AT123" s="20">
        <f t="shared" si="36"/>
        <v>0</v>
      </c>
    </row>
    <row r="124" spans="1:46" x14ac:dyDescent="0.2">
      <c r="A124" s="13">
        <v>13</v>
      </c>
      <c r="B124" s="18" t="str">
        <f>Critères!$B112</f>
        <v>RGAA</v>
      </c>
      <c r="C124" s="18" t="str">
        <f>Critères!$C112</f>
        <v>13.11</v>
      </c>
      <c r="D124" s="18" t="str">
        <f>Critères!$A$102</f>
        <v>CONSULTATION</v>
      </c>
      <c r="E124" s="18" t="s">
        <v>164</v>
      </c>
      <c r="F124" s="18" t="str">
        <f>'P01'!$E113</f>
        <v>NT</v>
      </c>
      <c r="G124" s="18" t="str">
        <f>'P02'!$E113</f>
        <v>NT</v>
      </c>
      <c r="H124" s="18" t="str">
        <f>'P03'!$E113</f>
        <v>NT</v>
      </c>
      <c r="I124" s="18" t="str">
        <f>'P04'!$E113</f>
        <v>NT</v>
      </c>
      <c r="J124" s="18" t="str">
        <f>'P05'!$E113</f>
        <v>NT</v>
      </c>
      <c r="K124" s="18" t="str">
        <f>'P06'!$E113</f>
        <v>NT</v>
      </c>
      <c r="L124" s="18" t="str">
        <f>'P07'!$E113</f>
        <v>NT</v>
      </c>
      <c r="M124" s="18" t="str">
        <f>'P08'!$E113</f>
        <v>NT</v>
      </c>
      <c r="N124" s="18" t="str">
        <f>'P09'!$E113</f>
        <v>NT</v>
      </c>
      <c r="O124" s="18" t="str">
        <f>'P10'!$E113</f>
        <v>NT</v>
      </c>
      <c r="P124" s="18" t="str">
        <f>'P11'!$E113</f>
        <v>NT</v>
      </c>
      <c r="Q124" s="18" t="str">
        <f>'P12'!$E113</f>
        <v>NT</v>
      </c>
      <c r="R124" s="18" t="str">
        <f>'P13'!$E113</f>
        <v>NT</v>
      </c>
      <c r="S124" s="18" t="str">
        <f>'P14'!$E113</f>
        <v>NT</v>
      </c>
      <c r="T124" s="18" t="str">
        <f>'P15'!$E113</f>
        <v>NT</v>
      </c>
      <c r="U124" s="20">
        <f t="shared" si="30"/>
        <v>0</v>
      </c>
      <c r="V124" s="20">
        <f t="shared" si="31"/>
        <v>0</v>
      </c>
      <c r="W124" s="20">
        <f t="shared" si="32"/>
        <v>0</v>
      </c>
      <c r="X124" s="20">
        <f t="shared" si="33"/>
        <v>15</v>
      </c>
      <c r="Y124" s="13" t="str">
        <f t="shared" si="34"/>
        <v>NT</v>
      </c>
      <c r="Z124" s="13"/>
      <c r="AA124" s="13">
        <v>13</v>
      </c>
      <c r="AB124" s="18" t="str">
        <f>Critères!$C112</f>
        <v>13.11</v>
      </c>
      <c r="AC124" s="18" t="str">
        <f>Critères!$A$102</f>
        <v>CONSULTATION</v>
      </c>
      <c r="AD124" s="18" t="str">
        <f>'P01'!$F113</f>
        <v>N</v>
      </c>
      <c r="AE124" s="18" t="str">
        <f>'P02'!$F113</f>
        <v>N</v>
      </c>
      <c r="AF124" s="18" t="str">
        <f>'P03'!$F113</f>
        <v>N</v>
      </c>
      <c r="AG124" s="18" t="str">
        <f>'P04'!$F113</f>
        <v>N</v>
      </c>
      <c r="AH124" s="18" t="str">
        <f>'P05'!$F113</f>
        <v>N</v>
      </c>
      <c r="AI124" s="18" t="str">
        <f>'P06'!$F113</f>
        <v>N</v>
      </c>
      <c r="AJ124" s="18" t="str">
        <f>'P07'!$F113</f>
        <v>N</v>
      </c>
      <c r="AK124" s="18" t="str">
        <f>'P08'!$F113</f>
        <v>N</v>
      </c>
      <c r="AL124" s="18" t="str">
        <f>'P09'!$F113</f>
        <v>N</v>
      </c>
      <c r="AM124" s="18" t="str">
        <f>'P10'!$F113</f>
        <v>N</v>
      </c>
      <c r="AN124" s="18" t="str">
        <f>'P11'!$F113</f>
        <v>N</v>
      </c>
      <c r="AO124" s="18" t="str">
        <f>'P12'!$F113</f>
        <v>N</v>
      </c>
      <c r="AP124" s="18" t="str">
        <f>'P13'!$F113</f>
        <v>N</v>
      </c>
      <c r="AQ124" s="18" t="str">
        <f>'P14'!$F113</f>
        <v>N</v>
      </c>
      <c r="AR124" s="18" t="str">
        <f>'P15'!$F113</f>
        <v>N</v>
      </c>
      <c r="AS124" s="20">
        <f t="shared" si="35"/>
        <v>0</v>
      </c>
      <c r="AT124" s="20">
        <f t="shared" si="36"/>
        <v>0</v>
      </c>
    </row>
    <row r="125" spans="1:46" x14ac:dyDescent="0.2">
      <c r="A125" s="13">
        <v>13</v>
      </c>
      <c r="B125" s="18" t="str">
        <f>Critères!$B113</f>
        <v>RGAA</v>
      </c>
      <c r="C125" s="18" t="str">
        <f>Critères!$C113</f>
        <v>13.12</v>
      </c>
      <c r="D125" s="18" t="str">
        <f>Critères!$A$102</f>
        <v>CONSULTATION</v>
      </c>
      <c r="E125" s="18" t="s">
        <v>164</v>
      </c>
      <c r="F125" s="18" t="str">
        <f>'P01'!$E114</f>
        <v>NT</v>
      </c>
      <c r="G125" s="18" t="str">
        <f>'P02'!$E114</f>
        <v>NT</v>
      </c>
      <c r="H125" s="18" t="str">
        <f>'P03'!$E114</f>
        <v>NT</v>
      </c>
      <c r="I125" s="18" t="str">
        <f>'P04'!$E114</f>
        <v>NT</v>
      </c>
      <c r="J125" s="18" t="str">
        <f>'P05'!$E114</f>
        <v>NT</v>
      </c>
      <c r="K125" s="18" t="str">
        <f>'P06'!$E114</f>
        <v>NT</v>
      </c>
      <c r="L125" s="18" t="str">
        <f>'P07'!$E114</f>
        <v>NT</v>
      </c>
      <c r="M125" s="18" t="str">
        <f>'P08'!$E114</f>
        <v>NT</v>
      </c>
      <c r="N125" s="18" t="str">
        <f>'P09'!$E114</f>
        <v>NT</v>
      </c>
      <c r="O125" s="18" t="str">
        <f>'P10'!$E114</f>
        <v>NT</v>
      </c>
      <c r="P125" s="18" t="str">
        <f>'P11'!$E114</f>
        <v>NT</v>
      </c>
      <c r="Q125" s="18" t="str">
        <f>'P12'!$E114</f>
        <v>NT</v>
      </c>
      <c r="R125" s="18" t="str">
        <f>'P13'!$E114</f>
        <v>NT</v>
      </c>
      <c r="S125" s="18" t="str">
        <f>'P14'!$E114</f>
        <v>NT</v>
      </c>
      <c r="T125" s="18" t="str">
        <f>'P15'!$E114</f>
        <v>NT</v>
      </c>
      <c r="U125" s="20">
        <f t="shared" si="30"/>
        <v>0</v>
      </c>
      <c r="V125" s="20">
        <f t="shared" si="31"/>
        <v>0</v>
      </c>
      <c r="W125" s="20">
        <f t="shared" si="32"/>
        <v>0</v>
      </c>
      <c r="X125" s="20">
        <f t="shared" si="33"/>
        <v>15</v>
      </c>
      <c r="Y125" s="13" t="str">
        <f t="shared" si="34"/>
        <v>NT</v>
      </c>
      <c r="Z125" s="13"/>
      <c r="AA125" s="13">
        <v>13</v>
      </c>
      <c r="AB125" s="18" t="str">
        <f>Critères!$C113</f>
        <v>13.12</v>
      </c>
      <c r="AC125" s="18" t="str">
        <f>Critères!$A$102</f>
        <v>CONSULTATION</v>
      </c>
      <c r="AD125" s="18" t="str">
        <f>'P01'!$F114</f>
        <v>N</v>
      </c>
      <c r="AE125" s="18" t="str">
        <f>'P02'!$F114</f>
        <v>N</v>
      </c>
      <c r="AF125" s="18" t="str">
        <f>'P03'!$F114</f>
        <v>N</v>
      </c>
      <c r="AG125" s="18" t="str">
        <f>'P04'!$F114</f>
        <v>N</v>
      </c>
      <c r="AH125" s="18" t="str">
        <f>'P05'!$F114</f>
        <v>N</v>
      </c>
      <c r="AI125" s="18" t="str">
        <f>'P06'!$F114</f>
        <v>N</v>
      </c>
      <c r="AJ125" s="18" t="str">
        <f>'P07'!$F114</f>
        <v>N</v>
      </c>
      <c r="AK125" s="18" t="str">
        <f>'P08'!$F114</f>
        <v>N</v>
      </c>
      <c r="AL125" s="18" t="str">
        <f>'P09'!$F114</f>
        <v>N</v>
      </c>
      <c r="AM125" s="18" t="str">
        <f>'P10'!$F114</f>
        <v>N</v>
      </c>
      <c r="AN125" s="18" t="str">
        <f>'P11'!$F114</f>
        <v>N</v>
      </c>
      <c r="AO125" s="18" t="str">
        <f>'P12'!$F114</f>
        <v>N</v>
      </c>
      <c r="AP125" s="18" t="str">
        <f>'P13'!$F114</f>
        <v>N</v>
      </c>
      <c r="AQ125" s="18" t="str">
        <f>'P14'!$F114</f>
        <v>N</v>
      </c>
      <c r="AR125" s="18" t="str">
        <f>'P15'!$F114</f>
        <v>N</v>
      </c>
      <c r="AS125" s="20">
        <f t="shared" si="35"/>
        <v>0</v>
      </c>
      <c r="AT125" s="20">
        <f t="shared" si="36"/>
        <v>0</v>
      </c>
    </row>
    <row r="126" spans="1:46" x14ac:dyDescent="0.2">
      <c r="A126" s="13">
        <v>13</v>
      </c>
      <c r="B126" s="18" t="str">
        <f>Critères!$B114</f>
        <v>-</v>
      </c>
      <c r="C126" s="18" t="str">
        <f>Critères!$C114</f>
        <v>13.13</v>
      </c>
      <c r="D126" s="18" t="str">
        <f>Critères!$A$102</f>
        <v>CONSULTATION</v>
      </c>
      <c r="E126" s="18" t="s">
        <v>165</v>
      </c>
      <c r="F126" s="18" t="str">
        <f>'P01'!$E115</f>
        <v>NT</v>
      </c>
      <c r="G126" s="18" t="str">
        <f>'P02'!$E115</f>
        <v>NT</v>
      </c>
      <c r="H126" s="18" t="str">
        <f>'P03'!$E115</f>
        <v>NT</v>
      </c>
      <c r="I126" s="18" t="str">
        <f>'P04'!$E115</f>
        <v>NT</v>
      </c>
      <c r="J126" s="18" t="str">
        <f>'P05'!$E115</f>
        <v>NT</v>
      </c>
      <c r="K126" s="18" t="str">
        <f>'P06'!$E115</f>
        <v>NT</v>
      </c>
      <c r="L126" s="18" t="str">
        <f>'P07'!$E115</f>
        <v>NT</v>
      </c>
      <c r="M126" s="18" t="str">
        <f>'P08'!$E115</f>
        <v>NT</v>
      </c>
      <c r="N126" s="18" t="str">
        <f>'P09'!$E115</f>
        <v>NT</v>
      </c>
      <c r="O126" s="18" t="str">
        <f>'P10'!$E115</f>
        <v>NT</v>
      </c>
      <c r="P126" s="18" t="str">
        <f>'P11'!$E115</f>
        <v>NT</v>
      </c>
      <c r="Q126" s="18" t="str">
        <f>'P12'!$E115</f>
        <v>NT</v>
      </c>
      <c r="R126" s="18" t="str">
        <f>'P13'!$E115</f>
        <v>NT</v>
      </c>
      <c r="S126" s="18" t="str">
        <f>'P14'!$E115</f>
        <v>NT</v>
      </c>
      <c r="T126" s="18" t="str">
        <f>'P15'!$E115</f>
        <v>NT</v>
      </c>
      <c r="U126" s="20">
        <f t="shared" si="30"/>
        <v>0</v>
      </c>
      <c r="V126" s="20">
        <f t="shared" si="31"/>
        <v>0</v>
      </c>
      <c r="W126" s="20">
        <f t="shared" si="32"/>
        <v>0</v>
      </c>
      <c r="X126" s="20">
        <f t="shared" si="33"/>
        <v>15</v>
      </c>
      <c r="Y126" s="13" t="str">
        <f t="shared" si="34"/>
        <v>NT</v>
      </c>
      <c r="Z126" s="13"/>
      <c r="AA126" s="13">
        <v>13</v>
      </c>
      <c r="AB126" s="18" t="str">
        <f>Critères!$C114</f>
        <v>13.13</v>
      </c>
      <c r="AC126" s="18" t="str">
        <f>Critères!$A$102</f>
        <v>CONSULTATION</v>
      </c>
      <c r="AD126" s="18" t="str">
        <f>'P01'!$F115</f>
        <v>N</v>
      </c>
      <c r="AE126" s="18" t="str">
        <f>'P02'!$F115</f>
        <v>N</v>
      </c>
      <c r="AF126" s="18" t="str">
        <f>'P03'!$F115</f>
        <v>N</v>
      </c>
      <c r="AG126" s="18" t="str">
        <f>'P04'!$F115</f>
        <v>N</v>
      </c>
      <c r="AH126" s="18" t="str">
        <f>'P05'!$F115</f>
        <v>N</v>
      </c>
      <c r="AI126" s="18" t="str">
        <f>'P06'!$F115</f>
        <v>N</v>
      </c>
      <c r="AJ126" s="18" t="str">
        <f>'P07'!$F115</f>
        <v>N</v>
      </c>
      <c r="AK126" s="18" t="str">
        <f>'P08'!$F115</f>
        <v>N</v>
      </c>
      <c r="AL126" s="18" t="str">
        <f>'P09'!$F115</f>
        <v>N</v>
      </c>
      <c r="AM126" s="18" t="str">
        <f>'P10'!$F115</f>
        <v>N</v>
      </c>
      <c r="AN126" s="18" t="str">
        <f>'P11'!$F115</f>
        <v>N</v>
      </c>
      <c r="AO126" s="18" t="str">
        <f>'P12'!$F115</f>
        <v>N</v>
      </c>
      <c r="AP126" s="18" t="str">
        <f>'P13'!$F115</f>
        <v>N</v>
      </c>
      <c r="AQ126" s="18" t="str">
        <f>'P14'!$F115</f>
        <v>N</v>
      </c>
      <c r="AR126" s="18" t="str">
        <f>'P15'!$F115</f>
        <v>N</v>
      </c>
      <c r="AS126" s="20">
        <f t="shared" si="35"/>
        <v>0</v>
      </c>
      <c r="AT126" s="20">
        <f t="shared" si="36"/>
        <v>0</v>
      </c>
    </row>
    <row r="127" spans="1:46" x14ac:dyDescent="0.2">
      <c r="A127" s="13">
        <v>13</v>
      </c>
      <c r="B127" s="18" t="str">
        <f>Critères!$B115</f>
        <v>-</v>
      </c>
      <c r="C127" s="18" t="str">
        <f>Critères!$C115</f>
        <v>13.14</v>
      </c>
      <c r="D127" s="18" t="str">
        <f>Critères!$A$102</f>
        <v>CONSULTATION</v>
      </c>
      <c r="E127" s="18" t="s">
        <v>164</v>
      </c>
      <c r="F127" s="18" t="str">
        <f>'P01'!$E116</f>
        <v>NT</v>
      </c>
      <c r="G127" s="18" t="str">
        <f>'P02'!$E116</f>
        <v>NT</v>
      </c>
      <c r="H127" s="18" t="str">
        <f>'P03'!$E116</f>
        <v>NT</v>
      </c>
      <c r="I127" s="18" t="str">
        <f>'P04'!$E116</f>
        <v>NT</v>
      </c>
      <c r="J127" s="18" t="str">
        <f>'P05'!$E116</f>
        <v>NT</v>
      </c>
      <c r="K127" s="18" t="str">
        <f>'P06'!$E116</f>
        <v>NT</v>
      </c>
      <c r="L127" s="18" t="str">
        <f>'P07'!$E116</f>
        <v>NT</v>
      </c>
      <c r="M127" s="18" t="str">
        <f>'P08'!$E116</f>
        <v>NT</v>
      </c>
      <c r="N127" s="18" t="str">
        <f>'P09'!$E116</f>
        <v>NT</v>
      </c>
      <c r="O127" s="18" t="str">
        <f>'P10'!$E116</f>
        <v>NT</v>
      </c>
      <c r="P127" s="18" t="str">
        <f>'P11'!$E116</f>
        <v>NT</v>
      </c>
      <c r="Q127" s="18" t="str">
        <f>'P12'!$E116</f>
        <v>NT</v>
      </c>
      <c r="R127" s="18" t="str">
        <f>'P13'!$E116</f>
        <v>NT</v>
      </c>
      <c r="S127" s="18" t="str">
        <f>'P14'!$E116</f>
        <v>NT</v>
      </c>
      <c r="T127" s="18" t="str">
        <f>'P15'!$E116</f>
        <v>NT</v>
      </c>
      <c r="U127" s="20">
        <f t="shared" si="30"/>
        <v>0</v>
      </c>
      <c r="V127" s="20">
        <f t="shared" si="31"/>
        <v>0</v>
      </c>
      <c r="W127" s="20">
        <f t="shared" si="32"/>
        <v>0</v>
      </c>
      <c r="X127" s="20">
        <f t="shared" si="33"/>
        <v>15</v>
      </c>
      <c r="Y127" s="13" t="str">
        <f t="shared" si="34"/>
        <v>NT</v>
      </c>
      <c r="Z127" s="13"/>
      <c r="AA127" s="13">
        <v>13</v>
      </c>
      <c r="AB127" s="18" t="str">
        <f>Critères!$C115</f>
        <v>13.14</v>
      </c>
      <c r="AC127" s="18" t="str">
        <f>Critères!$A$102</f>
        <v>CONSULTATION</v>
      </c>
      <c r="AD127" s="18" t="str">
        <f>'P01'!$F116</f>
        <v>N</v>
      </c>
      <c r="AE127" s="18" t="str">
        <f>'P02'!$F116</f>
        <v>N</v>
      </c>
      <c r="AF127" s="18" t="str">
        <f>'P03'!$F116</f>
        <v>N</v>
      </c>
      <c r="AG127" s="18" t="str">
        <f>'P04'!$F116</f>
        <v>N</v>
      </c>
      <c r="AH127" s="18" t="str">
        <f>'P05'!$F116</f>
        <v>N</v>
      </c>
      <c r="AI127" s="18" t="str">
        <f>'P06'!$F116</f>
        <v>N</v>
      </c>
      <c r="AJ127" s="18" t="str">
        <f>'P07'!$F116</f>
        <v>N</v>
      </c>
      <c r="AK127" s="18" t="str">
        <f>'P08'!$F116</f>
        <v>N</v>
      </c>
      <c r="AL127" s="18" t="str">
        <f>'P09'!$F116</f>
        <v>N</v>
      </c>
      <c r="AM127" s="18" t="str">
        <f>'P10'!$F116</f>
        <v>N</v>
      </c>
      <c r="AN127" s="18" t="str">
        <f>'P11'!$F116</f>
        <v>N</v>
      </c>
      <c r="AO127" s="18" t="str">
        <f>'P12'!$F116</f>
        <v>N</v>
      </c>
      <c r="AP127" s="18" t="str">
        <f>'P13'!$F116</f>
        <v>N</v>
      </c>
      <c r="AQ127" s="18" t="str">
        <f>'P14'!$F116</f>
        <v>N</v>
      </c>
      <c r="AR127" s="18" t="str">
        <f>'P15'!$F116</f>
        <v>N</v>
      </c>
      <c r="AS127" s="20">
        <f t="shared" si="35"/>
        <v>0</v>
      </c>
      <c r="AT127" s="20">
        <f t="shared" si="36"/>
        <v>0</v>
      </c>
    </row>
    <row r="128" spans="1:46" x14ac:dyDescent="0.2">
      <c r="A128" s="57"/>
      <c r="B128" s="58"/>
      <c r="C128" s="58"/>
      <c r="D128" s="58"/>
      <c r="E128" s="58"/>
      <c r="F128" s="58"/>
      <c r="G128" s="58"/>
      <c r="H128" s="58"/>
      <c r="I128" s="58"/>
      <c r="J128" s="58"/>
      <c r="K128" s="58"/>
      <c r="L128" s="58"/>
      <c r="M128" s="58"/>
      <c r="N128" s="58"/>
      <c r="O128" s="58"/>
      <c r="P128" s="58"/>
      <c r="Q128" s="58"/>
      <c r="R128" s="58"/>
      <c r="S128" s="58"/>
      <c r="T128" s="58"/>
      <c r="U128" s="62">
        <f>SUM(U114:U127)</f>
        <v>0</v>
      </c>
      <c r="V128" s="62">
        <f t="shared" ref="V128:X128" si="43">SUM(V114:V127)</f>
        <v>0</v>
      </c>
      <c r="W128" s="62">
        <f t="shared" si="43"/>
        <v>0</v>
      </c>
      <c r="X128" s="62">
        <f t="shared" si="43"/>
        <v>210</v>
      </c>
      <c r="Y128" s="13"/>
      <c r="Z128" s="13"/>
      <c r="AA128" s="57"/>
      <c r="AB128" s="58"/>
      <c r="AC128" s="58"/>
      <c r="AD128" s="58"/>
      <c r="AE128" s="58"/>
      <c r="AF128" s="58"/>
      <c r="AG128" s="58"/>
      <c r="AH128" s="58"/>
      <c r="AI128" s="58"/>
      <c r="AJ128" s="58"/>
      <c r="AK128" s="58"/>
      <c r="AL128" s="58"/>
      <c r="AM128" s="58"/>
      <c r="AN128" s="58"/>
      <c r="AO128" s="58"/>
      <c r="AP128" s="58"/>
      <c r="AQ128" s="58"/>
      <c r="AR128" s="58"/>
      <c r="AS128" s="62">
        <f>SUM(AS114:AS127)</f>
        <v>0</v>
      </c>
      <c r="AT128" s="62">
        <f t="shared" ref="AT128" si="44">SUM(AT114:AT127)</f>
        <v>0</v>
      </c>
    </row>
    <row r="129" spans="1:46" x14ac:dyDescent="0.2">
      <c r="A129" s="13">
        <v>14</v>
      </c>
      <c r="B129" s="18" t="str">
        <f>Critères!$B116</f>
        <v>-</v>
      </c>
      <c r="C129" s="18" t="str">
        <f>Critères!$C116</f>
        <v>14.1</v>
      </c>
      <c r="D129" s="18" t="str">
        <f>Critères!$A$116</f>
        <v xml:space="preserve">DOCUMENTATION ET FONCTIONNALITÉS D’ACCESSIBILITÉ </v>
      </c>
      <c r="E129" s="18" t="s">
        <v>165</v>
      </c>
      <c r="F129" s="18" t="str">
        <f>'P01'!$E117</f>
        <v>NT</v>
      </c>
      <c r="G129" s="18" t="str">
        <f>'P02'!$E117</f>
        <v>NT</v>
      </c>
      <c r="H129" s="18" t="str">
        <f>'P03'!$E117</f>
        <v>NT</v>
      </c>
      <c r="I129" s="18" t="str">
        <f>'P04'!$E117</f>
        <v>NT</v>
      </c>
      <c r="J129" s="18" t="str">
        <f>'P05'!$E117</f>
        <v>NT</v>
      </c>
      <c r="K129" s="18" t="str">
        <f>'P06'!$E117</f>
        <v>NT</v>
      </c>
      <c r="L129" s="18" t="str">
        <f>'P07'!$E117</f>
        <v>NT</v>
      </c>
      <c r="M129" s="18" t="str">
        <f>'P08'!$E117</f>
        <v>NT</v>
      </c>
      <c r="N129" s="18" t="str">
        <f>'P09'!$E117</f>
        <v>NT</v>
      </c>
      <c r="O129" s="18" t="str">
        <f>'P10'!$E117</f>
        <v>NT</v>
      </c>
      <c r="P129" s="18" t="str">
        <f>'P11'!$E117</f>
        <v>NT</v>
      </c>
      <c r="Q129" s="18" t="str">
        <f>'P12'!$E117</f>
        <v>NT</v>
      </c>
      <c r="R129" s="18" t="str">
        <f>'P13'!$E117</f>
        <v>NT</v>
      </c>
      <c r="S129" s="18" t="str">
        <f>'P14'!$E117</f>
        <v>NT</v>
      </c>
      <c r="T129" s="18" t="str">
        <f>'P15'!$E117</f>
        <v>NT</v>
      </c>
      <c r="U129" s="20">
        <f t="shared" si="30"/>
        <v>0</v>
      </c>
      <c r="V129" s="20">
        <f t="shared" si="31"/>
        <v>0</v>
      </c>
      <c r="W129" s="20">
        <f t="shared" si="32"/>
        <v>0</v>
      </c>
      <c r="X129" s="20">
        <f t="shared" si="33"/>
        <v>15</v>
      </c>
      <c r="Y129" s="13" t="str">
        <f t="shared" si="34"/>
        <v>NT</v>
      </c>
      <c r="Z129" s="13"/>
      <c r="AA129" s="13">
        <v>14</v>
      </c>
      <c r="AB129" s="18" t="str">
        <f>Critères!$C116</f>
        <v>14.1</v>
      </c>
      <c r="AC129" s="18" t="str">
        <f>Critères!$A$116</f>
        <v xml:space="preserve">DOCUMENTATION ET FONCTIONNALITÉS D’ACCESSIBILITÉ </v>
      </c>
      <c r="AD129" s="18" t="str">
        <f>'P01'!$F117</f>
        <v>N</v>
      </c>
      <c r="AE129" s="18" t="str">
        <f>'P02'!$F117</f>
        <v>N</v>
      </c>
      <c r="AF129" s="18" t="str">
        <f>'P03'!$F117</f>
        <v>N</v>
      </c>
      <c r="AG129" s="18" t="str">
        <f>'P04'!$F117</f>
        <v>N</v>
      </c>
      <c r="AH129" s="18" t="str">
        <f>'P05'!$F117</f>
        <v>N</v>
      </c>
      <c r="AI129" s="18" t="str">
        <f>'P06'!$F117</f>
        <v>N</v>
      </c>
      <c r="AJ129" s="18" t="str">
        <f>'P07'!$F117</f>
        <v>N</v>
      </c>
      <c r="AK129" s="18" t="str">
        <f>'P08'!$F117</f>
        <v>N</v>
      </c>
      <c r="AL129" s="18" t="str">
        <f>'P09'!$F117</f>
        <v>N</v>
      </c>
      <c r="AM129" s="18" t="str">
        <f>'P10'!$F117</f>
        <v>N</v>
      </c>
      <c r="AN129" s="18" t="str">
        <f>'P11'!$F117</f>
        <v>N</v>
      </c>
      <c r="AO129" s="18" t="str">
        <f>'P12'!$F117</f>
        <v>N</v>
      </c>
      <c r="AP129" s="18" t="str">
        <f>'P13'!$F117</f>
        <v>N</v>
      </c>
      <c r="AQ129" s="18" t="str">
        <f>'P14'!$F117</f>
        <v>N</v>
      </c>
      <c r="AR129" s="18" t="str">
        <f>'P15'!$F117</f>
        <v>N</v>
      </c>
      <c r="AS129" s="20">
        <f t="shared" si="35"/>
        <v>0</v>
      </c>
      <c r="AT129" s="20">
        <f t="shared" si="36"/>
        <v>0</v>
      </c>
    </row>
    <row r="130" spans="1:46" x14ac:dyDescent="0.2">
      <c r="A130" s="13">
        <v>14</v>
      </c>
      <c r="B130" s="18" t="str">
        <f>Critères!$B117</f>
        <v>-</v>
      </c>
      <c r="C130" s="18" t="str">
        <f>Critères!$C117</f>
        <v>14.2</v>
      </c>
      <c r="D130" s="18" t="str">
        <f>Critères!$A$116</f>
        <v xml:space="preserve">DOCUMENTATION ET FONCTIONNALITÉS D’ACCESSIBILITÉ </v>
      </c>
      <c r="E130" s="18" t="s">
        <v>164</v>
      </c>
      <c r="F130" s="18" t="str">
        <f>'P01'!$E118</f>
        <v>NT</v>
      </c>
      <c r="G130" s="18" t="str">
        <f>'P02'!$E118</f>
        <v>NT</v>
      </c>
      <c r="H130" s="18" t="str">
        <f>'P03'!$E118</f>
        <v>NT</v>
      </c>
      <c r="I130" s="18" t="str">
        <f>'P04'!$E118</f>
        <v>NT</v>
      </c>
      <c r="J130" s="18" t="str">
        <f>'P05'!$E118</f>
        <v>NT</v>
      </c>
      <c r="K130" s="18" t="str">
        <f>'P06'!$E118</f>
        <v>NT</v>
      </c>
      <c r="L130" s="18" t="str">
        <f>'P07'!$E118</f>
        <v>NT</v>
      </c>
      <c r="M130" s="18" t="str">
        <f>'P08'!$E118</f>
        <v>NT</v>
      </c>
      <c r="N130" s="18" t="str">
        <f>'P09'!$E118</f>
        <v>NT</v>
      </c>
      <c r="O130" s="18" t="str">
        <f>'P10'!$E118</f>
        <v>NT</v>
      </c>
      <c r="P130" s="18" t="str">
        <f>'P11'!$E118</f>
        <v>NT</v>
      </c>
      <c r="Q130" s="18" t="str">
        <f>'P12'!$E118</f>
        <v>NT</v>
      </c>
      <c r="R130" s="18" t="str">
        <f>'P13'!$E118</f>
        <v>NT</v>
      </c>
      <c r="S130" s="18" t="str">
        <f>'P14'!$E118</f>
        <v>NT</v>
      </c>
      <c r="T130" s="18" t="str">
        <f>'P15'!$E118</f>
        <v>NT</v>
      </c>
      <c r="U130" s="20">
        <f t="shared" si="30"/>
        <v>0</v>
      </c>
      <c r="V130" s="20">
        <f t="shared" si="31"/>
        <v>0</v>
      </c>
      <c r="W130" s="20">
        <f t="shared" si="32"/>
        <v>0</v>
      </c>
      <c r="X130" s="20">
        <f t="shared" si="33"/>
        <v>15</v>
      </c>
      <c r="Y130" s="13" t="str">
        <f t="shared" si="34"/>
        <v>NT</v>
      </c>
      <c r="Z130" s="13"/>
      <c r="AA130" s="13">
        <v>14</v>
      </c>
      <c r="AB130" s="18" t="str">
        <f>Critères!$C117</f>
        <v>14.2</v>
      </c>
      <c r="AC130" s="18" t="str">
        <f>Critères!$A$116</f>
        <v xml:space="preserve">DOCUMENTATION ET FONCTIONNALITÉS D’ACCESSIBILITÉ </v>
      </c>
      <c r="AD130" s="18" t="str">
        <f>'P01'!$F118</f>
        <v>N</v>
      </c>
      <c r="AE130" s="18" t="str">
        <f>'P02'!$F118</f>
        <v>N</v>
      </c>
      <c r="AF130" s="18" t="str">
        <f>'P03'!$F118</f>
        <v>N</v>
      </c>
      <c r="AG130" s="18" t="str">
        <f>'P04'!$F118</f>
        <v>N</v>
      </c>
      <c r="AH130" s="18" t="str">
        <f>'P05'!$F118</f>
        <v>N</v>
      </c>
      <c r="AI130" s="18" t="str">
        <f>'P06'!$F118</f>
        <v>N</v>
      </c>
      <c r="AJ130" s="18" t="str">
        <f>'P07'!$F118</f>
        <v>N</v>
      </c>
      <c r="AK130" s="18" t="str">
        <f>'P08'!$F118</f>
        <v>N</v>
      </c>
      <c r="AL130" s="18" t="str">
        <f>'P09'!$F118</f>
        <v>N</v>
      </c>
      <c r="AM130" s="18" t="str">
        <f>'P10'!$F118</f>
        <v>N</v>
      </c>
      <c r="AN130" s="18" t="str">
        <f>'P11'!$F118</f>
        <v>N</v>
      </c>
      <c r="AO130" s="18" t="str">
        <f>'P12'!$F118</f>
        <v>N</v>
      </c>
      <c r="AP130" s="18" t="str">
        <f>'P13'!$F118</f>
        <v>N</v>
      </c>
      <c r="AQ130" s="18" t="str">
        <f>'P14'!$F118</f>
        <v>N</v>
      </c>
      <c r="AR130" s="18" t="str">
        <f>'P15'!$F118</f>
        <v>N</v>
      </c>
      <c r="AS130" s="20">
        <f t="shared" si="35"/>
        <v>0</v>
      </c>
      <c r="AT130" s="20">
        <f t="shared" si="36"/>
        <v>0</v>
      </c>
    </row>
    <row r="131" spans="1:46" x14ac:dyDescent="0.2">
      <c r="A131" s="13">
        <v>14</v>
      </c>
      <c r="B131" s="18" t="str">
        <f>Critères!$B118</f>
        <v>-</v>
      </c>
      <c r="C131" s="18" t="str">
        <f>Critères!$C118</f>
        <v>14.3</v>
      </c>
      <c r="D131" s="18" t="str">
        <f>Critères!$A$116</f>
        <v xml:space="preserve">DOCUMENTATION ET FONCTIONNALITÉS D’ACCESSIBILITÉ </v>
      </c>
      <c r="E131" s="18" t="s">
        <v>165</v>
      </c>
      <c r="F131" s="18" t="str">
        <f>'P01'!$E119</f>
        <v>NT</v>
      </c>
      <c r="G131" s="18" t="str">
        <f>'P02'!$E119</f>
        <v>NT</v>
      </c>
      <c r="H131" s="18" t="str">
        <f>'P03'!$E119</f>
        <v>NT</v>
      </c>
      <c r="I131" s="18" t="str">
        <f>'P04'!$E119</f>
        <v>NT</v>
      </c>
      <c r="J131" s="18" t="str">
        <f>'P05'!$E119</f>
        <v>NT</v>
      </c>
      <c r="K131" s="18" t="str">
        <f>'P06'!$E119</f>
        <v>NT</v>
      </c>
      <c r="L131" s="18" t="str">
        <f>'P07'!$E119</f>
        <v>NT</v>
      </c>
      <c r="M131" s="18" t="str">
        <f>'P08'!$E119</f>
        <v>NT</v>
      </c>
      <c r="N131" s="18" t="str">
        <f>'P09'!$E119</f>
        <v>NT</v>
      </c>
      <c r="O131" s="18" t="str">
        <f>'P10'!$E119</f>
        <v>NT</v>
      </c>
      <c r="P131" s="18" t="str">
        <f>'P11'!$E119</f>
        <v>NT</v>
      </c>
      <c r="Q131" s="18" t="str">
        <f>'P12'!$E119</f>
        <v>NT</v>
      </c>
      <c r="R131" s="18" t="str">
        <f>'P13'!$E119</f>
        <v>NT</v>
      </c>
      <c r="S131" s="18" t="str">
        <f>'P14'!$E119</f>
        <v>NT</v>
      </c>
      <c r="T131" s="18" t="str">
        <f>'P15'!$E119</f>
        <v>NT</v>
      </c>
      <c r="U131" s="20">
        <f t="shared" si="30"/>
        <v>0</v>
      </c>
      <c r="V131" s="20">
        <f t="shared" si="31"/>
        <v>0</v>
      </c>
      <c r="W131" s="20">
        <f t="shared" si="32"/>
        <v>0</v>
      </c>
      <c r="X131" s="20">
        <f t="shared" si="33"/>
        <v>15</v>
      </c>
      <c r="Y131" s="13" t="str">
        <f t="shared" si="34"/>
        <v>NT</v>
      </c>
      <c r="Z131" s="13"/>
      <c r="AA131" s="13">
        <v>14</v>
      </c>
      <c r="AB131" s="18" t="str">
        <f>Critères!$C118</f>
        <v>14.3</v>
      </c>
      <c r="AC131" s="18" t="str">
        <f>Critères!$A$116</f>
        <v xml:space="preserve">DOCUMENTATION ET FONCTIONNALITÉS D’ACCESSIBILITÉ </v>
      </c>
      <c r="AD131" s="18" t="str">
        <f>'P01'!$F119</f>
        <v>N</v>
      </c>
      <c r="AE131" s="18" t="str">
        <f>'P02'!$F119</f>
        <v>N</v>
      </c>
      <c r="AF131" s="18" t="str">
        <f>'P03'!$F119</f>
        <v>N</v>
      </c>
      <c r="AG131" s="18" t="str">
        <f>'P04'!$F119</f>
        <v>N</v>
      </c>
      <c r="AH131" s="18" t="str">
        <f>'P05'!$F119</f>
        <v>N</v>
      </c>
      <c r="AI131" s="18" t="str">
        <f>'P06'!$F119</f>
        <v>N</v>
      </c>
      <c r="AJ131" s="18" t="str">
        <f>'P07'!$F119</f>
        <v>N</v>
      </c>
      <c r="AK131" s="18" t="str">
        <f>'P08'!$F119</f>
        <v>N</v>
      </c>
      <c r="AL131" s="18" t="str">
        <f>'P09'!$F119</f>
        <v>N</v>
      </c>
      <c r="AM131" s="18" t="str">
        <f>'P10'!$F119</f>
        <v>N</v>
      </c>
      <c r="AN131" s="18" t="str">
        <f>'P11'!$F119</f>
        <v>N</v>
      </c>
      <c r="AO131" s="18" t="str">
        <f>'P12'!$F119</f>
        <v>N</v>
      </c>
      <c r="AP131" s="18" t="str">
        <f>'P13'!$F119</f>
        <v>N</v>
      </c>
      <c r="AQ131" s="18" t="str">
        <f>'P14'!$F119</f>
        <v>N</v>
      </c>
      <c r="AR131" s="18" t="str">
        <f>'P15'!$F119</f>
        <v>N</v>
      </c>
      <c r="AS131" s="20">
        <f t="shared" si="35"/>
        <v>0</v>
      </c>
      <c r="AT131" s="20">
        <f t="shared" si="36"/>
        <v>0</v>
      </c>
    </row>
    <row r="132" spans="1:46" x14ac:dyDescent="0.2">
      <c r="A132" s="57"/>
      <c r="B132" s="58"/>
      <c r="C132" s="58"/>
      <c r="D132" s="58"/>
      <c r="E132" s="58"/>
      <c r="F132" s="58"/>
      <c r="G132" s="58"/>
      <c r="H132" s="58"/>
      <c r="I132" s="58"/>
      <c r="J132" s="58"/>
      <c r="K132" s="58"/>
      <c r="L132" s="58"/>
      <c r="M132" s="58"/>
      <c r="N132" s="58"/>
      <c r="O132" s="58"/>
      <c r="P132" s="58"/>
      <c r="Q132" s="58"/>
      <c r="R132" s="58"/>
      <c r="S132" s="58"/>
      <c r="T132" s="58"/>
      <c r="U132" s="62">
        <f>SUM(U129:U131)</f>
        <v>0</v>
      </c>
      <c r="V132" s="62">
        <f t="shared" ref="V132:X132" si="45">SUM(V129:V131)</f>
        <v>0</v>
      </c>
      <c r="W132" s="62">
        <f t="shared" si="45"/>
        <v>0</v>
      </c>
      <c r="X132" s="62">
        <f t="shared" si="45"/>
        <v>45</v>
      </c>
      <c r="Y132" s="13"/>
      <c r="Z132" s="13"/>
      <c r="AA132" s="57"/>
      <c r="AB132" s="58"/>
      <c r="AC132" s="58"/>
      <c r="AD132" s="58"/>
      <c r="AE132" s="58"/>
      <c r="AF132" s="58"/>
      <c r="AG132" s="58"/>
      <c r="AH132" s="58"/>
      <c r="AI132" s="58"/>
      <c r="AJ132" s="58"/>
      <c r="AK132" s="58"/>
      <c r="AL132" s="58"/>
      <c r="AM132" s="58"/>
      <c r="AN132" s="58"/>
      <c r="AO132" s="58"/>
      <c r="AP132" s="58"/>
      <c r="AQ132" s="58"/>
      <c r="AR132" s="58"/>
      <c r="AS132" s="62">
        <f>SUM(AS129:AS131)</f>
        <v>0</v>
      </c>
      <c r="AT132" s="62">
        <f t="shared" ref="AT132" si="46">SUM(AT129:AT131)</f>
        <v>0</v>
      </c>
    </row>
    <row r="133" spans="1:46" x14ac:dyDescent="0.2">
      <c r="A133" s="13">
        <v>15</v>
      </c>
      <c r="B133" s="18" t="str">
        <f>Critères!$B119</f>
        <v>-</v>
      </c>
      <c r="C133" s="18" t="str">
        <f>Critères!$C119</f>
        <v>15.1</v>
      </c>
      <c r="D133" s="18" t="str">
        <f>Critères!$A$119</f>
        <v>OUTILS D’ÉDITION</v>
      </c>
      <c r="E133" s="18" t="s">
        <v>165</v>
      </c>
      <c r="F133" s="18" t="str">
        <f>'P01'!$E120</f>
        <v>NT</v>
      </c>
      <c r="G133" s="18" t="str">
        <f>'P02'!$E120</f>
        <v>NT</v>
      </c>
      <c r="H133" s="18" t="str">
        <f>'P03'!$E120</f>
        <v>NT</v>
      </c>
      <c r="I133" s="18" t="str">
        <f>'P04'!$E120</f>
        <v>NT</v>
      </c>
      <c r="J133" s="18" t="str">
        <f>'P05'!$E120</f>
        <v>NT</v>
      </c>
      <c r="K133" s="18" t="str">
        <f>'P06'!$E120</f>
        <v>NT</v>
      </c>
      <c r="L133" s="18" t="str">
        <f>'P07'!$E120</f>
        <v>NT</v>
      </c>
      <c r="M133" s="18" t="str">
        <f>'P08'!$E120</f>
        <v>NT</v>
      </c>
      <c r="N133" s="18" t="str">
        <f>'P09'!$E120</f>
        <v>NT</v>
      </c>
      <c r="O133" s="18" t="str">
        <f>'P10'!$E120</f>
        <v>NT</v>
      </c>
      <c r="P133" s="18" t="str">
        <f>'P11'!$E120</f>
        <v>NT</v>
      </c>
      <c r="Q133" s="18" t="str">
        <f>'P12'!$E120</f>
        <v>NT</v>
      </c>
      <c r="R133" s="18" t="str">
        <f>'P13'!$E120</f>
        <v>NT</v>
      </c>
      <c r="S133" s="18" t="str">
        <f>'P14'!$E120</f>
        <v>NT</v>
      </c>
      <c r="T133" s="18" t="str">
        <f>'P15'!$E120</f>
        <v>NT</v>
      </c>
      <c r="U133" s="20">
        <f t="shared" si="30"/>
        <v>0</v>
      </c>
      <c r="V133" s="20">
        <f t="shared" si="31"/>
        <v>0</v>
      </c>
      <c r="W133" s="20">
        <f t="shared" si="32"/>
        <v>0</v>
      </c>
      <c r="X133" s="20">
        <f t="shared" si="33"/>
        <v>15</v>
      </c>
      <c r="Y133" s="13" t="str">
        <f t="shared" si="34"/>
        <v>NT</v>
      </c>
      <c r="Z133" s="13"/>
      <c r="AA133" s="13">
        <v>15</v>
      </c>
      <c r="AB133" s="18" t="str">
        <f>Critères!$C119</f>
        <v>15.1</v>
      </c>
      <c r="AC133" s="18" t="str">
        <f>Critères!$A$119</f>
        <v>OUTILS D’ÉDITION</v>
      </c>
      <c r="AD133" s="18" t="str">
        <f>'P01'!$F120</f>
        <v>N</v>
      </c>
      <c r="AE133" s="18" t="str">
        <f>'P02'!$F120</f>
        <v>N</v>
      </c>
      <c r="AF133" s="18" t="str">
        <f>'P03'!$F120</f>
        <v>N</v>
      </c>
      <c r="AG133" s="18" t="str">
        <f>'P04'!$F120</f>
        <v>N</v>
      </c>
      <c r="AH133" s="18" t="str">
        <f>'P05'!$F120</f>
        <v>N</v>
      </c>
      <c r="AI133" s="18" t="str">
        <f>'P06'!$F120</f>
        <v>N</v>
      </c>
      <c r="AJ133" s="18" t="str">
        <f>'P07'!$F120</f>
        <v>N</v>
      </c>
      <c r="AK133" s="18" t="str">
        <f>'P08'!$F120</f>
        <v>N</v>
      </c>
      <c r="AL133" s="18" t="str">
        <f>'P09'!$F120</f>
        <v>N</v>
      </c>
      <c r="AM133" s="18" t="str">
        <f>'P10'!$F120</f>
        <v>N</v>
      </c>
      <c r="AN133" s="18" t="str">
        <f>'P11'!$F120</f>
        <v>N</v>
      </c>
      <c r="AO133" s="18" t="str">
        <f>'P12'!$F120</f>
        <v>N</v>
      </c>
      <c r="AP133" s="18" t="str">
        <f>'P13'!$F120</f>
        <v>N</v>
      </c>
      <c r="AQ133" s="18" t="str">
        <f>'P14'!$F120</f>
        <v>N</v>
      </c>
      <c r="AR133" s="18" t="str">
        <f>'P15'!$F120</f>
        <v>N</v>
      </c>
      <c r="AS133" s="20">
        <f t="shared" si="35"/>
        <v>0</v>
      </c>
      <c r="AT133" s="20">
        <f t="shared" si="36"/>
        <v>0</v>
      </c>
    </row>
    <row r="134" spans="1:46" x14ac:dyDescent="0.2">
      <c r="A134" s="13">
        <v>15</v>
      </c>
      <c r="B134" s="18" t="str">
        <f>Critères!$B120</f>
        <v>-</v>
      </c>
      <c r="C134" s="18" t="str">
        <f>Critères!$C120</f>
        <v>15.2</v>
      </c>
      <c r="D134" s="18" t="str">
        <f>Critères!$A$119</f>
        <v>OUTILS D’ÉDITION</v>
      </c>
      <c r="E134" s="18" t="s">
        <v>164</v>
      </c>
      <c r="F134" s="18" t="str">
        <f>'P01'!$E121</f>
        <v>NT</v>
      </c>
      <c r="G134" s="18" t="str">
        <f>'P02'!$E121</f>
        <v>NT</v>
      </c>
      <c r="H134" s="18" t="str">
        <f>'P03'!$E121</f>
        <v>NT</v>
      </c>
      <c r="I134" s="18" t="str">
        <f>'P04'!$E121</f>
        <v>NT</v>
      </c>
      <c r="J134" s="18" t="str">
        <f>'P05'!$E121</f>
        <v>NT</v>
      </c>
      <c r="K134" s="18" t="str">
        <f>'P06'!$E121</f>
        <v>NT</v>
      </c>
      <c r="L134" s="18" t="str">
        <f>'P07'!$E121</f>
        <v>NT</v>
      </c>
      <c r="M134" s="18" t="str">
        <f>'P08'!$E121</f>
        <v>NT</v>
      </c>
      <c r="N134" s="18" t="str">
        <f>'P09'!$E121</f>
        <v>NT</v>
      </c>
      <c r="O134" s="18" t="str">
        <f>'P10'!$E121</f>
        <v>NT</v>
      </c>
      <c r="P134" s="18" t="str">
        <f>'P11'!$E121</f>
        <v>NT</v>
      </c>
      <c r="Q134" s="18" t="str">
        <f>'P12'!$E121</f>
        <v>NT</v>
      </c>
      <c r="R134" s="18" t="str">
        <f>'P13'!$E121</f>
        <v>NT</v>
      </c>
      <c r="S134" s="18" t="str">
        <f>'P14'!$E121</f>
        <v>NT</v>
      </c>
      <c r="T134" s="18" t="str">
        <f>'P15'!$E121</f>
        <v>NT</v>
      </c>
      <c r="U134" s="20">
        <f t="shared" si="30"/>
        <v>0</v>
      </c>
      <c r="V134" s="20">
        <f t="shared" si="31"/>
        <v>0</v>
      </c>
      <c r="W134" s="20">
        <f t="shared" si="32"/>
        <v>0</v>
      </c>
      <c r="X134" s="20">
        <f t="shared" si="33"/>
        <v>15</v>
      </c>
      <c r="Y134" s="13" t="str">
        <f t="shared" si="34"/>
        <v>NT</v>
      </c>
      <c r="Z134" s="13"/>
      <c r="AA134" s="13">
        <v>15</v>
      </c>
      <c r="AB134" s="18" t="str">
        <f>Critères!$C120</f>
        <v>15.2</v>
      </c>
      <c r="AC134" s="18" t="str">
        <f>Critères!$A$119</f>
        <v>OUTILS D’ÉDITION</v>
      </c>
      <c r="AD134" s="18" t="str">
        <f>'P01'!$F121</f>
        <v>N</v>
      </c>
      <c r="AE134" s="18" t="str">
        <f>'P02'!$F121</f>
        <v>N</v>
      </c>
      <c r="AF134" s="18" t="str">
        <f>'P03'!$F121</f>
        <v>N</v>
      </c>
      <c r="AG134" s="18" t="str">
        <f>'P04'!$F121</f>
        <v>N</v>
      </c>
      <c r="AH134" s="18" t="str">
        <f>'P05'!$F121</f>
        <v>N</v>
      </c>
      <c r="AI134" s="18" t="str">
        <f>'P06'!$F121</f>
        <v>N</v>
      </c>
      <c r="AJ134" s="18" t="str">
        <f>'P07'!$F121</f>
        <v>N</v>
      </c>
      <c r="AK134" s="18" t="str">
        <f>'P08'!$F121</f>
        <v>N</v>
      </c>
      <c r="AL134" s="18" t="str">
        <f>'P09'!$F121</f>
        <v>N</v>
      </c>
      <c r="AM134" s="18" t="str">
        <f>'P10'!$F121</f>
        <v>N</v>
      </c>
      <c r="AN134" s="18" t="str">
        <f>'P11'!$F121</f>
        <v>N</v>
      </c>
      <c r="AO134" s="18" t="str">
        <f>'P12'!$F121</f>
        <v>N</v>
      </c>
      <c r="AP134" s="18" t="str">
        <f>'P13'!$F121</f>
        <v>N</v>
      </c>
      <c r="AQ134" s="18" t="str">
        <f>'P14'!$F121</f>
        <v>N</v>
      </c>
      <c r="AR134" s="18" t="str">
        <f>'P15'!$F121</f>
        <v>N</v>
      </c>
      <c r="AS134" s="20">
        <f t="shared" si="35"/>
        <v>0</v>
      </c>
      <c r="AT134" s="20">
        <f t="shared" si="36"/>
        <v>0</v>
      </c>
    </row>
    <row r="135" spans="1:46" x14ac:dyDescent="0.2">
      <c r="A135" s="13">
        <v>15</v>
      </c>
      <c r="B135" s="18" t="str">
        <f>Critères!$B121</f>
        <v>-</v>
      </c>
      <c r="C135" s="18" t="str">
        <f>Critères!$C121</f>
        <v>15.3</v>
      </c>
      <c r="D135" s="18" t="str">
        <f>Critères!$A$119</f>
        <v>OUTILS D’ÉDITION</v>
      </c>
      <c r="E135" s="18" t="s">
        <v>165</v>
      </c>
      <c r="F135" s="18" t="str">
        <f>'P01'!$E122</f>
        <v>NT</v>
      </c>
      <c r="G135" s="18" t="str">
        <f>'P02'!$E122</f>
        <v>NT</v>
      </c>
      <c r="H135" s="18" t="str">
        <f>'P03'!$E122</f>
        <v>NT</v>
      </c>
      <c r="I135" s="18" t="str">
        <f>'P04'!$E122</f>
        <v>NT</v>
      </c>
      <c r="J135" s="18" t="str">
        <f>'P05'!$E122</f>
        <v>NT</v>
      </c>
      <c r="K135" s="18" t="str">
        <f>'P06'!$E122</f>
        <v>NT</v>
      </c>
      <c r="L135" s="18" t="str">
        <f>'P07'!$E122</f>
        <v>NT</v>
      </c>
      <c r="M135" s="18" t="str">
        <f>'P08'!$E122</f>
        <v>NT</v>
      </c>
      <c r="N135" s="18" t="str">
        <f>'P09'!$E122</f>
        <v>NT</v>
      </c>
      <c r="O135" s="18" t="str">
        <f>'P10'!$E122</f>
        <v>NT</v>
      </c>
      <c r="P135" s="18" t="str">
        <f>'P11'!$E122</f>
        <v>NT</v>
      </c>
      <c r="Q135" s="18" t="str">
        <f>'P12'!$E122</f>
        <v>NT</v>
      </c>
      <c r="R135" s="18" t="str">
        <f>'P13'!$E122</f>
        <v>NT</v>
      </c>
      <c r="S135" s="18" t="str">
        <f>'P14'!$E122</f>
        <v>NT</v>
      </c>
      <c r="T135" s="18" t="str">
        <f>'P15'!$E122</f>
        <v>NT</v>
      </c>
      <c r="U135" s="20">
        <f t="shared" si="30"/>
        <v>0</v>
      </c>
      <c r="V135" s="20">
        <f t="shared" si="31"/>
        <v>0</v>
      </c>
      <c r="W135" s="20">
        <f t="shared" si="32"/>
        <v>0</v>
      </c>
      <c r="X135" s="20">
        <f t="shared" si="33"/>
        <v>15</v>
      </c>
      <c r="Y135" s="13" t="str">
        <f t="shared" si="34"/>
        <v>NT</v>
      </c>
      <c r="Z135" s="13"/>
      <c r="AA135" s="13">
        <v>15</v>
      </c>
      <c r="AB135" s="18" t="str">
        <f>Critères!$C121</f>
        <v>15.3</v>
      </c>
      <c r="AC135" s="18" t="str">
        <f>Critères!$A$119</f>
        <v>OUTILS D’ÉDITION</v>
      </c>
      <c r="AD135" s="18" t="str">
        <f>'P01'!$F122</f>
        <v>N</v>
      </c>
      <c r="AE135" s="18" t="str">
        <f>'P02'!$F122</f>
        <v>N</v>
      </c>
      <c r="AF135" s="18" t="str">
        <f>'P03'!$F122</f>
        <v>N</v>
      </c>
      <c r="AG135" s="18" t="str">
        <f>'P04'!$F122</f>
        <v>N</v>
      </c>
      <c r="AH135" s="18" t="str">
        <f>'P05'!$F122</f>
        <v>N</v>
      </c>
      <c r="AI135" s="18" t="str">
        <f>'P06'!$F122</f>
        <v>N</v>
      </c>
      <c r="AJ135" s="18" t="str">
        <f>'P07'!$F122</f>
        <v>N</v>
      </c>
      <c r="AK135" s="18" t="str">
        <f>'P08'!$F122</f>
        <v>N</v>
      </c>
      <c r="AL135" s="18" t="str">
        <f>'P09'!$F122</f>
        <v>N</v>
      </c>
      <c r="AM135" s="18" t="str">
        <f>'P10'!$F122</f>
        <v>N</v>
      </c>
      <c r="AN135" s="18" t="str">
        <f>'P11'!$F122</f>
        <v>N</v>
      </c>
      <c r="AO135" s="18" t="str">
        <f>'P12'!$F122</f>
        <v>N</v>
      </c>
      <c r="AP135" s="18" t="str">
        <f>'P13'!$F122</f>
        <v>N</v>
      </c>
      <c r="AQ135" s="18" t="str">
        <f>'P14'!$F122</f>
        <v>N</v>
      </c>
      <c r="AR135" s="18" t="str">
        <f>'P15'!$F122</f>
        <v>N</v>
      </c>
      <c r="AS135" s="20">
        <f t="shared" si="35"/>
        <v>0</v>
      </c>
      <c r="AT135" s="20">
        <f t="shared" si="36"/>
        <v>0</v>
      </c>
    </row>
    <row r="136" spans="1:46" x14ac:dyDescent="0.2">
      <c r="A136" s="13">
        <v>15</v>
      </c>
      <c r="B136" s="18" t="str">
        <f>Critères!$B122</f>
        <v>-</v>
      </c>
      <c r="C136" s="18" t="str">
        <f>Critères!$C122</f>
        <v>15.4</v>
      </c>
      <c r="D136" s="18" t="str">
        <f>Critères!$A$119</f>
        <v>OUTILS D’ÉDITION</v>
      </c>
      <c r="E136" s="18" t="s">
        <v>165</v>
      </c>
      <c r="F136" s="18" t="str">
        <f>'P01'!$E123</f>
        <v>NT</v>
      </c>
      <c r="G136" s="18" t="str">
        <f>'P02'!$E123</f>
        <v>NT</v>
      </c>
      <c r="H136" s="18" t="str">
        <f>'P03'!$E123</f>
        <v>NT</v>
      </c>
      <c r="I136" s="18" t="str">
        <f>'P04'!$E123</f>
        <v>NT</v>
      </c>
      <c r="J136" s="18" t="str">
        <f>'P05'!$E123</f>
        <v>NT</v>
      </c>
      <c r="K136" s="18" t="str">
        <f>'P06'!$E123</f>
        <v>NT</v>
      </c>
      <c r="L136" s="18" t="str">
        <f>'P07'!$E123</f>
        <v>NT</v>
      </c>
      <c r="M136" s="18" t="str">
        <f>'P08'!$E123</f>
        <v>NT</v>
      </c>
      <c r="N136" s="18" t="str">
        <f>'P09'!$E123</f>
        <v>NT</v>
      </c>
      <c r="O136" s="18" t="str">
        <f>'P10'!$E123</f>
        <v>NT</v>
      </c>
      <c r="P136" s="18" t="str">
        <f>'P11'!$E123</f>
        <v>NT</v>
      </c>
      <c r="Q136" s="18" t="str">
        <f>'P12'!$E123</f>
        <v>NT</v>
      </c>
      <c r="R136" s="18" t="str">
        <f>'P13'!$E123</f>
        <v>NT</v>
      </c>
      <c r="S136" s="18" t="str">
        <f>'P14'!$E123</f>
        <v>NT</v>
      </c>
      <c r="T136" s="18" t="str">
        <f>'P15'!$E123</f>
        <v>NT</v>
      </c>
      <c r="U136" s="20">
        <f t="shared" si="30"/>
        <v>0</v>
      </c>
      <c r="V136" s="20">
        <f t="shared" si="31"/>
        <v>0</v>
      </c>
      <c r="W136" s="20">
        <f t="shared" si="32"/>
        <v>0</v>
      </c>
      <c r="X136" s="20">
        <f t="shared" si="33"/>
        <v>15</v>
      </c>
      <c r="Y136" s="13" t="str">
        <f t="shared" si="34"/>
        <v>NT</v>
      </c>
      <c r="Z136" s="13"/>
      <c r="AA136" s="13">
        <v>15</v>
      </c>
      <c r="AB136" s="18" t="str">
        <f>Critères!$C122</f>
        <v>15.4</v>
      </c>
      <c r="AC136" s="18" t="str">
        <f>Critères!$A$119</f>
        <v>OUTILS D’ÉDITION</v>
      </c>
      <c r="AD136" s="18" t="str">
        <f>'P01'!$F123</f>
        <v>N</v>
      </c>
      <c r="AE136" s="18" t="str">
        <f>'P02'!$F123</f>
        <v>N</v>
      </c>
      <c r="AF136" s="18" t="str">
        <f>'P03'!$F123</f>
        <v>N</v>
      </c>
      <c r="AG136" s="18" t="str">
        <f>'P04'!$F123</f>
        <v>N</v>
      </c>
      <c r="AH136" s="18" t="str">
        <f>'P05'!$F123</f>
        <v>N</v>
      </c>
      <c r="AI136" s="18" t="str">
        <f>'P06'!$F123</f>
        <v>N</v>
      </c>
      <c r="AJ136" s="18" t="str">
        <f>'P07'!$F123</f>
        <v>N</v>
      </c>
      <c r="AK136" s="18" t="str">
        <f>'P08'!$F123</f>
        <v>N</v>
      </c>
      <c r="AL136" s="18" t="str">
        <f>'P09'!$F123</f>
        <v>N</v>
      </c>
      <c r="AM136" s="18" t="str">
        <f>'P10'!$F123</f>
        <v>N</v>
      </c>
      <c r="AN136" s="18" t="str">
        <f>'P11'!$F123</f>
        <v>N</v>
      </c>
      <c r="AO136" s="18" t="str">
        <f>'P12'!$F123</f>
        <v>N</v>
      </c>
      <c r="AP136" s="18" t="str">
        <f>'P13'!$F123</f>
        <v>N</v>
      </c>
      <c r="AQ136" s="18" t="str">
        <f>'P14'!$F123</f>
        <v>N</v>
      </c>
      <c r="AR136" s="18" t="str">
        <f>'P15'!$F123</f>
        <v>N</v>
      </c>
      <c r="AS136" s="20">
        <f t="shared" si="35"/>
        <v>0</v>
      </c>
      <c r="AT136" s="20">
        <f t="shared" si="36"/>
        <v>0</v>
      </c>
    </row>
    <row r="137" spans="1:46" x14ac:dyDescent="0.2">
      <c r="A137" s="13">
        <v>15</v>
      </c>
      <c r="B137" s="18" t="str">
        <f>Critères!$B123</f>
        <v>-</v>
      </c>
      <c r="C137" s="18" t="str">
        <f>Critères!$C123</f>
        <v>15.5</v>
      </c>
      <c r="D137" s="18" t="str">
        <f>Critères!$A$119</f>
        <v>OUTILS D’ÉDITION</v>
      </c>
      <c r="E137" s="18" t="s">
        <v>164</v>
      </c>
      <c r="F137" s="18" t="str">
        <f>'P01'!$E124</f>
        <v>NT</v>
      </c>
      <c r="G137" s="18" t="str">
        <f>'P02'!$E124</f>
        <v>NT</v>
      </c>
      <c r="H137" s="18" t="str">
        <f>'P03'!$E124</f>
        <v>NT</v>
      </c>
      <c r="I137" s="18" t="str">
        <f>'P04'!$E124</f>
        <v>NT</v>
      </c>
      <c r="J137" s="18" t="str">
        <f>'P05'!$E124</f>
        <v>NT</v>
      </c>
      <c r="K137" s="18" t="str">
        <f>'P06'!$E124</f>
        <v>NT</v>
      </c>
      <c r="L137" s="18" t="str">
        <f>'P07'!$E124</f>
        <v>NT</v>
      </c>
      <c r="M137" s="18" t="str">
        <f>'P08'!$E124</f>
        <v>NT</v>
      </c>
      <c r="N137" s="18" t="str">
        <f>'P09'!$E124</f>
        <v>NT</v>
      </c>
      <c r="O137" s="18" t="str">
        <f>'P10'!$E124</f>
        <v>NT</v>
      </c>
      <c r="P137" s="18" t="str">
        <f>'P11'!$E124</f>
        <v>NT</v>
      </c>
      <c r="Q137" s="18" t="str">
        <f>'P12'!$E124</f>
        <v>NT</v>
      </c>
      <c r="R137" s="18" t="str">
        <f>'P13'!$E124</f>
        <v>NT</v>
      </c>
      <c r="S137" s="18" t="str">
        <f>'P14'!$E124</f>
        <v>NT</v>
      </c>
      <c r="T137" s="18" t="str">
        <f>'P15'!$E124</f>
        <v>NT</v>
      </c>
      <c r="U137" s="20">
        <f t="shared" si="30"/>
        <v>0</v>
      </c>
      <c r="V137" s="20">
        <f t="shared" si="31"/>
        <v>0</v>
      </c>
      <c r="W137" s="20">
        <f t="shared" si="32"/>
        <v>0</v>
      </c>
      <c r="X137" s="20">
        <f t="shared" si="33"/>
        <v>15</v>
      </c>
      <c r="Y137" s="13" t="str">
        <f t="shared" si="34"/>
        <v>NT</v>
      </c>
      <c r="Z137" s="13"/>
      <c r="AA137" s="13">
        <v>15</v>
      </c>
      <c r="AB137" s="18" t="str">
        <f>Critères!$C123</f>
        <v>15.5</v>
      </c>
      <c r="AC137" s="18" t="str">
        <f>Critères!$A$119</f>
        <v>OUTILS D’ÉDITION</v>
      </c>
      <c r="AD137" s="18" t="str">
        <f>'P01'!$F124</f>
        <v>N</v>
      </c>
      <c r="AE137" s="18" t="str">
        <f>'P02'!$F124</f>
        <v>N</v>
      </c>
      <c r="AF137" s="18" t="str">
        <f>'P03'!$F124</f>
        <v>N</v>
      </c>
      <c r="AG137" s="18" t="str">
        <f>'P04'!$F124</f>
        <v>N</v>
      </c>
      <c r="AH137" s="18" t="str">
        <f>'P05'!$F124</f>
        <v>N</v>
      </c>
      <c r="AI137" s="18" t="str">
        <f>'P06'!$F124</f>
        <v>N</v>
      </c>
      <c r="AJ137" s="18" t="str">
        <f>'P07'!$F124</f>
        <v>N</v>
      </c>
      <c r="AK137" s="18" t="str">
        <f>'P08'!$F124</f>
        <v>N</v>
      </c>
      <c r="AL137" s="18" t="str">
        <f>'P09'!$F124</f>
        <v>N</v>
      </c>
      <c r="AM137" s="18" t="str">
        <f>'P10'!$F124</f>
        <v>N</v>
      </c>
      <c r="AN137" s="18" t="str">
        <f>'P11'!$F124</f>
        <v>N</v>
      </c>
      <c r="AO137" s="18" t="str">
        <f>'P12'!$F124</f>
        <v>N</v>
      </c>
      <c r="AP137" s="18" t="str">
        <f>'P13'!$F124</f>
        <v>N</v>
      </c>
      <c r="AQ137" s="18" t="str">
        <f>'P14'!$F124</f>
        <v>N</v>
      </c>
      <c r="AR137" s="18" t="str">
        <f>'P15'!$F124</f>
        <v>N</v>
      </c>
      <c r="AS137" s="20">
        <f t="shared" si="35"/>
        <v>0</v>
      </c>
      <c r="AT137" s="20">
        <f t="shared" si="36"/>
        <v>0</v>
      </c>
    </row>
    <row r="138" spans="1:46" x14ac:dyDescent="0.2">
      <c r="A138" s="13">
        <v>15</v>
      </c>
      <c r="B138" s="18" t="str">
        <f>Critères!$B124</f>
        <v>-</v>
      </c>
      <c r="C138" s="18" t="str">
        <f>Critères!$C124</f>
        <v>15.6</v>
      </c>
      <c r="D138" s="18" t="str">
        <f>Critères!$A$119</f>
        <v>OUTILS D’ÉDITION</v>
      </c>
      <c r="E138" s="18" t="s">
        <v>164</v>
      </c>
      <c r="F138" s="18" t="str">
        <f>'P01'!$E125</f>
        <v>NT</v>
      </c>
      <c r="G138" s="18" t="str">
        <f>'P02'!$E125</f>
        <v>NT</v>
      </c>
      <c r="H138" s="18" t="str">
        <f>'P03'!$E125</f>
        <v>NT</v>
      </c>
      <c r="I138" s="18" t="str">
        <f>'P04'!$E125</f>
        <v>NT</v>
      </c>
      <c r="J138" s="18" t="str">
        <f>'P05'!$E125</f>
        <v>NT</v>
      </c>
      <c r="K138" s="18" t="str">
        <f>'P06'!$E125</f>
        <v>NT</v>
      </c>
      <c r="L138" s="18" t="str">
        <f>'P07'!$E125</f>
        <v>NT</v>
      </c>
      <c r="M138" s="18" t="str">
        <f>'P08'!$E125</f>
        <v>NT</v>
      </c>
      <c r="N138" s="18" t="str">
        <f>'P09'!$E125</f>
        <v>NT</v>
      </c>
      <c r="O138" s="18" t="str">
        <f>'P10'!$E125</f>
        <v>NT</v>
      </c>
      <c r="P138" s="18" t="str">
        <f>'P11'!$E125</f>
        <v>NT</v>
      </c>
      <c r="Q138" s="18" t="str">
        <f>'P12'!$E125</f>
        <v>NT</v>
      </c>
      <c r="R138" s="18" t="str">
        <f>'P13'!$E125</f>
        <v>NT</v>
      </c>
      <c r="S138" s="18" t="str">
        <f>'P14'!$E125</f>
        <v>NT</v>
      </c>
      <c r="T138" s="18" t="str">
        <f>'P15'!$E125</f>
        <v>NT</v>
      </c>
      <c r="U138" s="20">
        <f t="shared" si="30"/>
        <v>0</v>
      </c>
      <c r="V138" s="20">
        <f t="shared" si="31"/>
        <v>0</v>
      </c>
      <c r="W138" s="20">
        <f t="shared" si="32"/>
        <v>0</v>
      </c>
      <c r="X138" s="20">
        <f t="shared" si="33"/>
        <v>15</v>
      </c>
      <c r="Y138" s="13" t="str">
        <f t="shared" si="34"/>
        <v>NT</v>
      </c>
      <c r="Z138" s="13"/>
      <c r="AA138" s="13">
        <v>15</v>
      </c>
      <c r="AB138" s="18" t="str">
        <f>Critères!$C124</f>
        <v>15.6</v>
      </c>
      <c r="AC138" s="18" t="str">
        <f>Critères!$A$119</f>
        <v>OUTILS D’ÉDITION</v>
      </c>
      <c r="AD138" s="18" t="str">
        <f>'P01'!$F125</f>
        <v>N</v>
      </c>
      <c r="AE138" s="18" t="str">
        <f>'P02'!$F125</f>
        <v>N</v>
      </c>
      <c r="AF138" s="18" t="str">
        <f>'P03'!$F125</f>
        <v>N</v>
      </c>
      <c r="AG138" s="18" t="str">
        <f>'P04'!$F125</f>
        <v>N</v>
      </c>
      <c r="AH138" s="18" t="str">
        <f>'P05'!$F125</f>
        <v>N</v>
      </c>
      <c r="AI138" s="18" t="str">
        <f>'P06'!$F125</f>
        <v>N</v>
      </c>
      <c r="AJ138" s="18" t="str">
        <f>'P07'!$F125</f>
        <v>N</v>
      </c>
      <c r="AK138" s="18" t="str">
        <f>'P08'!$F125</f>
        <v>N</v>
      </c>
      <c r="AL138" s="18" t="str">
        <f>'P09'!$F125</f>
        <v>N</v>
      </c>
      <c r="AM138" s="18" t="str">
        <f>'P10'!$F125</f>
        <v>N</v>
      </c>
      <c r="AN138" s="18" t="str">
        <f>'P11'!$F125</f>
        <v>N</v>
      </c>
      <c r="AO138" s="18" t="str">
        <f>'P12'!$F125</f>
        <v>N</v>
      </c>
      <c r="AP138" s="18" t="str">
        <f>'P13'!$F125</f>
        <v>N</v>
      </c>
      <c r="AQ138" s="18" t="str">
        <f>'P14'!$F125</f>
        <v>N</v>
      </c>
      <c r="AR138" s="18" t="str">
        <f>'P15'!$F125</f>
        <v>N</v>
      </c>
      <c r="AS138" s="20">
        <f t="shared" si="35"/>
        <v>0</v>
      </c>
      <c r="AT138" s="20">
        <f t="shared" si="36"/>
        <v>0</v>
      </c>
    </row>
    <row r="139" spans="1:46" x14ac:dyDescent="0.2">
      <c r="A139" s="57"/>
      <c r="B139" s="58"/>
      <c r="C139" s="58"/>
      <c r="D139" s="58"/>
      <c r="E139" s="58"/>
      <c r="F139" s="58"/>
      <c r="G139" s="58"/>
      <c r="H139" s="58"/>
      <c r="I139" s="58"/>
      <c r="J139" s="58"/>
      <c r="K139" s="58"/>
      <c r="L139" s="58"/>
      <c r="M139" s="58"/>
      <c r="N139" s="58"/>
      <c r="O139" s="58"/>
      <c r="P139" s="58"/>
      <c r="Q139" s="58"/>
      <c r="R139" s="58"/>
      <c r="S139" s="58"/>
      <c r="T139" s="58"/>
      <c r="U139" s="62">
        <f>SUM(U133:U138)</f>
        <v>0</v>
      </c>
      <c r="V139" s="62">
        <f t="shared" ref="V139:X139" si="47">SUM(V133:V138)</f>
        <v>0</v>
      </c>
      <c r="W139" s="62">
        <f t="shared" si="47"/>
        <v>0</v>
      </c>
      <c r="X139" s="62">
        <f t="shared" si="47"/>
        <v>90</v>
      </c>
      <c r="Y139" s="13"/>
      <c r="Z139" s="13"/>
      <c r="AA139" s="57"/>
      <c r="AB139" s="58"/>
      <c r="AC139" s="58"/>
      <c r="AD139" s="58"/>
      <c r="AE139" s="58"/>
      <c r="AF139" s="58"/>
      <c r="AG139" s="58"/>
      <c r="AH139" s="58"/>
      <c r="AI139" s="58"/>
      <c r="AJ139" s="58"/>
      <c r="AK139" s="58"/>
      <c r="AL139" s="58"/>
      <c r="AM139" s="58"/>
      <c r="AN139" s="58"/>
      <c r="AO139" s="58"/>
      <c r="AP139" s="58"/>
      <c r="AQ139" s="58"/>
      <c r="AR139" s="58"/>
      <c r="AS139" s="62">
        <f>SUM(AS133:AS138)</f>
        <v>0</v>
      </c>
      <c r="AT139" s="62">
        <f t="shared" ref="AT139" si="48">SUM(AT133:AT138)</f>
        <v>0</v>
      </c>
    </row>
    <row r="140" spans="1:46" x14ac:dyDescent="0.2">
      <c r="A140" s="13">
        <v>16</v>
      </c>
      <c r="B140" s="18" t="str">
        <f>Critères!$B125</f>
        <v>-</v>
      </c>
      <c r="C140" s="18" t="str">
        <f>Critères!$C125</f>
        <v>16.1</v>
      </c>
      <c r="D140" s="18" t="str">
        <f>Critères!$A$125</f>
        <v>SERVICES D’ASSISTANCE</v>
      </c>
      <c r="E140" s="18" t="s">
        <v>165</v>
      </c>
      <c r="F140" s="18" t="str">
        <f>'P01'!$E126</f>
        <v>NT</v>
      </c>
      <c r="G140" s="18" t="str">
        <f>'P02'!$E126</f>
        <v>NT</v>
      </c>
      <c r="H140" s="18" t="str">
        <f>'P03'!$E126</f>
        <v>NT</v>
      </c>
      <c r="I140" s="18" t="str">
        <f>'P04'!$E126</f>
        <v>NT</v>
      </c>
      <c r="J140" s="18" t="str">
        <f>'P05'!$E126</f>
        <v>NT</v>
      </c>
      <c r="K140" s="18" t="str">
        <f>'P06'!$E126</f>
        <v>NT</v>
      </c>
      <c r="L140" s="18" t="str">
        <f>'P07'!$E126</f>
        <v>NT</v>
      </c>
      <c r="M140" s="18" t="str">
        <f>'P08'!$E126</f>
        <v>NT</v>
      </c>
      <c r="N140" s="18" t="str">
        <f>'P09'!$E126</f>
        <v>NT</v>
      </c>
      <c r="O140" s="18" t="str">
        <f>'P10'!$E126</f>
        <v>NT</v>
      </c>
      <c r="P140" s="18" t="str">
        <f>'P11'!$E126</f>
        <v>NT</v>
      </c>
      <c r="Q140" s="18" t="str">
        <f>'P12'!$E126</f>
        <v>NT</v>
      </c>
      <c r="R140" s="18" t="str">
        <f>'P13'!$E126</f>
        <v>NT</v>
      </c>
      <c r="S140" s="18" t="str">
        <f>'P14'!$E126</f>
        <v>NT</v>
      </c>
      <c r="T140" s="18" t="str">
        <f>'P15'!$E126</f>
        <v>NT</v>
      </c>
      <c r="U140" s="20">
        <f t="shared" si="30"/>
        <v>0</v>
      </c>
      <c r="V140" s="20">
        <f t="shared" si="31"/>
        <v>0</v>
      </c>
      <c r="W140" s="20">
        <f t="shared" si="32"/>
        <v>0</v>
      </c>
      <c r="X140" s="20">
        <f t="shared" si="33"/>
        <v>15</v>
      </c>
      <c r="Y140" s="13" t="str">
        <f t="shared" si="34"/>
        <v>NT</v>
      </c>
      <c r="Z140" s="13"/>
      <c r="AA140" s="13">
        <v>16</v>
      </c>
      <c r="AB140" s="18" t="str">
        <f>Critères!$C125</f>
        <v>16.1</v>
      </c>
      <c r="AC140" s="18" t="str">
        <f>Critères!$A$125</f>
        <v>SERVICES D’ASSISTANCE</v>
      </c>
      <c r="AD140" s="18" t="str">
        <f>'P01'!$F126</f>
        <v>N</v>
      </c>
      <c r="AE140" s="18" t="str">
        <f>'P02'!$F126</f>
        <v>N</v>
      </c>
      <c r="AF140" s="18" t="str">
        <f>'P03'!$F126</f>
        <v>N</v>
      </c>
      <c r="AG140" s="18" t="str">
        <f>'P04'!$F126</f>
        <v>N</v>
      </c>
      <c r="AH140" s="18" t="str">
        <f>'P05'!$F126</f>
        <v>N</v>
      </c>
      <c r="AI140" s="18" t="str">
        <f>'P06'!$F126</f>
        <v>N</v>
      </c>
      <c r="AJ140" s="18" t="str">
        <f>'P07'!$F126</f>
        <v>N</v>
      </c>
      <c r="AK140" s="18" t="str">
        <f>'P08'!$F126</f>
        <v>N</v>
      </c>
      <c r="AL140" s="18" t="str">
        <f>'P09'!$F126</f>
        <v>N</v>
      </c>
      <c r="AM140" s="18" t="str">
        <f>'P10'!$F126</f>
        <v>N</v>
      </c>
      <c r="AN140" s="18" t="str">
        <f>'P11'!$F126</f>
        <v>N</v>
      </c>
      <c r="AO140" s="18" t="str">
        <f>'P12'!$F126</f>
        <v>N</v>
      </c>
      <c r="AP140" s="18" t="str">
        <f>'P13'!$F126</f>
        <v>N</v>
      </c>
      <c r="AQ140" s="18" t="str">
        <f>'P14'!$F126</f>
        <v>N</v>
      </c>
      <c r="AR140" s="18" t="str">
        <f>'P15'!$F126</f>
        <v>N</v>
      </c>
      <c r="AS140" s="20">
        <f t="shared" si="35"/>
        <v>0</v>
      </c>
      <c r="AT140" s="20">
        <f t="shared" si="36"/>
        <v>0</v>
      </c>
    </row>
    <row r="141" spans="1:46" x14ac:dyDescent="0.2">
      <c r="A141" s="13">
        <v>16</v>
      </c>
      <c r="B141" s="18" t="str">
        <f>Critères!$B126</f>
        <v>-</v>
      </c>
      <c r="C141" s="18" t="str">
        <f>Critères!$C126</f>
        <v>16.2</v>
      </c>
      <c r="D141" s="18" t="str">
        <f>Critères!$A$125</f>
        <v>SERVICES D’ASSISTANCE</v>
      </c>
      <c r="E141" s="18" t="s">
        <v>164</v>
      </c>
      <c r="F141" s="18" t="str">
        <f>'P01'!$E127</f>
        <v>NT</v>
      </c>
      <c r="G141" s="18" t="str">
        <f>'P02'!$E127</f>
        <v>NT</v>
      </c>
      <c r="H141" s="18" t="str">
        <f>'P03'!$E127</f>
        <v>NT</v>
      </c>
      <c r="I141" s="18" t="str">
        <f>'P04'!$E127</f>
        <v>NT</v>
      </c>
      <c r="J141" s="18" t="str">
        <f>'P05'!$E127</f>
        <v>NT</v>
      </c>
      <c r="K141" s="18" t="str">
        <f>'P06'!$E127</f>
        <v>NT</v>
      </c>
      <c r="L141" s="18" t="str">
        <f>'P07'!$E127</f>
        <v>NT</v>
      </c>
      <c r="M141" s="18" t="str">
        <f>'P08'!$E127</f>
        <v>NT</v>
      </c>
      <c r="N141" s="18" t="str">
        <f>'P09'!$E127</f>
        <v>NT</v>
      </c>
      <c r="O141" s="18" t="str">
        <f>'P10'!$E127</f>
        <v>NT</v>
      </c>
      <c r="P141" s="18" t="str">
        <f>'P11'!$E127</f>
        <v>NT</v>
      </c>
      <c r="Q141" s="18" t="str">
        <f>'P12'!$E127</f>
        <v>NT</v>
      </c>
      <c r="R141" s="18" t="str">
        <f>'P13'!$E127</f>
        <v>NT</v>
      </c>
      <c r="S141" s="18" t="str">
        <f>'P14'!$E127</f>
        <v>NT</v>
      </c>
      <c r="T141" s="18" t="str">
        <f>'P15'!$E127</f>
        <v>NT</v>
      </c>
      <c r="U141" s="20">
        <f t="shared" si="30"/>
        <v>0</v>
      </c>
      <c r="V141" s="20">
        <f t="shared" si="31"/>
        <v>0</v>
      </c>
      <c r="W141" s="20">
        <f t="shared" si="32"/>
        <v>0</v>
      </c>
      <c r="X141" s="20">
        <f t="shared" si="33"/>
        <v>15</v>
      </c>
      <c r="Y141" s="13" t="str">
        <f t="shared" si="34"/>
        <v>NT</v>
      </c>
      <c r="Z141" s="13"/>
      <c r="AA141" s="13">
        <v>16</v>
      </c>
      <c r="AB141" s="18" t="str">
        <f>Critères!$C126</f>
        <v>16.2</v>
      </c>
      <c r="AC141" s="18" t="str">
        <f>Critères!$A$125</f>
        <v>SERVICES D’ASSISTANCE</v>
      </c>
      <c r="AD141" s="18" t="str">
        <f>'P01'!$F127</f>
        <v>N</v>
      </c>
      <c r="AE141" s="18" t="str">
        <f>'P02'!$F127</f>
        <v>N</v>
      </c>
      <c r="AF141" s="18" t="str">
        <f>'P03'!$F127</f>
        <v>N</v>
      </c>
      <c r="AG141" s="18" t="str">
        <f>'P04'!$F127</f>
        <v>N</v>
      </c>
      <c r="AH141" s="18" t="str">
        <f>'P05'!$F127</f>
        <v>N</v>
      </c>
      <c r="AI141" s="18" t="str">
        <f>'P06'!$F127</f>
        <v>N</v>
      </c>
      <c r="AJ141" s="18" t="str">
        <f>'P07'!$F127</f>
        <v>N</v>
      </c>
      <c r="AK141" s="18" t="str">
        <f>'P08'!$F127</f>
        <v>N</v>
      </c>
      <c r="AL141" s="18" t="str">
        <f>'P09'!$F127</f>
        <v>N</v>
      </c>
      <c r="AM141" s="18" t="str">
        <f>'P10'!$F127</f>
        <v>N</v>
      </c>
      <c r="AN141" s="18" t="str">
        <f>'P11'!$F127</f>
        <v>N</v>
      </c>
      <c r="AO141" s="18" t="str">
        <f>'P12'!$F127</f>
        <v>N</v>
      </c>
      <c r="AP141" s="18" t="str">
        <f>'P13'!$F127</f>
        <v>N</v>
      </c>
      <c r="AQ141" s="18" t="str">
        <f>'P14'!$F127</f>
        <v>N</v>
      </c>
      <c r="AR141" s="18" t="str">
        <f>'P15'!$F127</f>
        <v>N</v>
      </c>
      <c r="AS141" s="20">
        <f t="shared" si="35"/>
        <v>0</v>
      </c>
      <c r="AT141" s="20">
        <f t="shared" si="36"/>
        <v>0</v>
      </c>
    </row>
    <row r="142" spans="1:46" x14ac:dyDescent="0.2">
      <c r="A142" s="13">
        <v>16</v>
      </c>
      <c r="B142" s="18" t="str">
        <f>Critères!$B127</f>
        <v>-</v>
      </c>
      <c r="C142" s="18" t="str">
        <f>Critères!$C127</f>
        <v>16.3</v>
      </c>
      <c r="D142" s="18" t="str">
        <f>Critères!$A$125</f>
        <v>SERVICES D’ASSISTANCE</v>
      </c>
      <c r="E142" s="18" t="s">
        <v>165</v>
      </c>
      <c r="F142" s="18" t="str">
        <f>'P01'!$E128</f>
        <v>NT</v>
      </c>
      <c r="G142" s="18" t="str">
        <f>'P02'!$E128</f>
        <v>NT</v>
      </c>
      <c r="H142" s="18" t="str">
        <f>'P03'!$E128</f>
        <v>NT</v>
      </c>
      <c r="I142" s="18" t="str">
        <f>'P04'!$E128</f>
        <v>NT</v>
      </c>
      <c r="J142" s="18" t="str">
        <f>'P05'!$E128</f>
        <v>NT</v>
      </c>
      <c r="K142" s="18" t="str">
        <f>'P06'!$E128</f>
        <v>NT</v>
      </c>
      <c r="L142" s="18" t="str">
        <f>'P07'!$E128</f>
        <v>NT</v>
      </c>
      <c r="M142" s="18" t="str">
        <f>'P08'!$E128</f>
        <v>NT</v>
      </c>
      <c r="N142" s="18" t="str">
        <f>'P09'!$E128</f>
        <v>NT</v>
      </c>
      <c r="O142" s="18" t="str">
        <f>'P10'!$E128</f>
        <v>NT</v>
      </c>
      <c r="P142" s="18" t="str">
        <f>'P11'!$E128</f>
        <v>NT</v>
      </c>
      <c r="Q142" s="18" t="str">
        <f>'P12'!$E128</f>
        <v>NT</v>
      </c>
      <c r="R142" s="18" t="str">
        <f>'P13'!$E128</f>
        <v>NT</v>
      </c>
      <c r="S142" s="18" t="str">
        <f>'P14'!$E128</f>
        <v>NT</v>
      </c>
      <c r="T142" s="18" t="str">
        <f>'P15'!$E128</f>
        <v>NT</v>
      </c>
      <c r="U142" s="20">
        <f t="shared" si="30"/>
        <v>0</v>
      </c>
      <c r="V142" s="20">
        <f t="shared" si="31"/>
        <v>0</v>
      </c>
      <c r="W142" s="20">
        <f t="shared" si="32"/>
        <v>0</v>
      </c>
      <c r="X142" s="20">
        <f t="shared" si="33"/>
        <v>15</v>
      </c>
      <c r="Y142" s="13" t="str">
        <f t="shared" si="34"/>
        <v>NT</v>
      </c>
      <c r="Z142" s="13"/>
      <c r="AA142" s="13">
        <v>16</v>
      </c>
      <c r="AB142" s="18" t="str">
        <f>Critères!$C127</f>
        <v>16.3</v>
      </c>
      <c r="AC142" s="18" t="str">
        <f>Critères!$A$125</f>
        <v>SERVICES D’ASSISTANCE</v>
      </c>
      <c r="AD142" s="18" t="str">
        <f>'P01'!$F128</f>
        <v>N</v>
      </c>
      <c r="AE142" s="18" t="str">
        <f>'P02'!$F128</f>
        <v>N</v>
      </c>
      <c r="AF142" s="18" t="str">
        <f>'P03'!$F128</f>
        <v>N</v>
      </c>
      <c r="AG142" s="18" t="str">
        <f>'P04'!$F128</f>
        <v>N</v>
      </c>
      <c r="AH142" s="18" t="str">
        <f>'P05'!$F128</f>
        <v>N</v>
      </c>
      <c r="AI142" s="18" t="str">
        <f>'P06'!$F128</f>
        <v>N</v>
      </c>
      <c r="AJ142" s="18" t="str">
        <f>'P07'!$F128</f>
        <v>N</v>
      </c>
      <c r="AK142" s="18" t="str">
        <f>'P08'!$F128</f>
        <v>N</v>
      </c>
      <c r="AL142" s="18" t="str">
        <f>'P09'!$F128</f>
        <v>N</v>
      </c>
      <c r="AM142" s="18" t="str">
        <f>'P10'!$F128</f>
        <v>N</v>
      </c>
      <c r="AN142" s="18" t="str">
        <f>'P11'!$F128</f>
        <v>N</v>
      </c>
      <c r="AO142" s="18" t="str">
        <f>'P12'!$F128</f>
        <v>N</v>
      </c>
      <c r="AP142" s="18" t="str">
        <f>'P13'!$F128</f>
        <v>N</v>
      </c>
      <c r="AQ142" s="18" t="str">
        <f>'P14'!$F128</f>
        <v>N</v>
      </c>
      <c r="AR142" s="18" t="str">
        <f>'P15'!$F128</f>
        <v>N</v>
      </c>
      <c r="AS142" s="20">
        <f t="shared" si="35"/>
        <v>0</v>
      </c>
      <c r="AT142" s="20">
        <f t="shared" si="36"/>
        <v>0</v>
      </c>
    </row>
    <row r="143" spans="1:46" x14ac:dyDescent="0.2">
      <c r="A143" s="57"/>
      <c r="B143" s="58"/>
      <c r="C143" s="58"/>
      <c r="D143" s="58"/>
      <c r="E143" s="58"/>
      <c r="F143" s="58"/>
      <c r="G143" s="58"/>
      <c r="H143" s="58"/>
      <c r="I143" s="58"/>
      <c r="J143" s="58"/>
      <c r="K143" s="58"/>
      <c r="L143" s="58"/>
      <c r="M143" s="58"/>
      <c r="N143" s="58"/>
      <c r="O143" s="58"/>
      <c r="P143" s="58"/>
      <c r="Q143" s="58"/>
      <c r="R143" s="58"/>
      <c r="S143" s="58"/>
      <c r="T143" s="58"/>
      <c r="U143" s="62">
        <f>SUM(U140:U142)</f>
        <v>0</v>
      </c>
      <c r="V143" s="62">
        <f t="shared" ref="V143:X143" si="49">SUM(V140:V142)</f>
        <v>0</v>
      </c>
      <c r="W143" s="62">
        <f t="shared" si="49"/>
        <v>0</v>
      </c>
      <c r="X143" s="62">
        <f t="shared" si="49"/>
        <v>45</v>
      </c>
      <c r="Y143" s="13"/>
      <c r="Z143" s="13"/>
      <c r="AA143" s="57"/>
      <c r="AB143" s="58"/>
      <c r="AC143" s="58"/>
      <c r="AD143" s="58"/>
      <c r="AE143" s="58"/>
      <c r="AF143" s="58"/>
      <c r="AG143" s="58"/>
      <c r="AH143" s="58"/>
      <c r="AI143" s="58"/>
      <c r="AJ143" s="58"/>
      <c r="AK143" s="58"/>
      <c r="AL143" s="58"/>
      <c r="AM143" s="58"/>
      <c r="AN143" s="58"/>
      <c r="AO143" s="58"/>
      <c r="AP143" s="58"/>
      <c r="AQ143" s="58"/>
      <c r="AR143" s="58"/>
      <c r="AS143" s="62">
        <f>SUM(AS140:AS142)</f>
        <v>0</v>
      </c>
      <c r="AT143" s="62">
        <f t="shared" ref="AT143" si="50">SUM(AT140:AT142)</f>
        <v>0</v>
      </c>
    </row>
    <row r="144" spans="1:46" x14ac:dyDescent="0.2">
      <c r="A144" s="13">
        <v>17</v>
      </c>
      <c r="B144" s="18" t="str">
        <f>Critères!$B128</f>
        <v>-</v>
      </c>
      <c r="C144" s="18" t="str">
        <f>Critères!$C128</f>
        <v>17.1</v>
      </c>
      <c r="D144" s="18" t="str">
        <f>Critères!$A$128</f>
        <v>COMMUNICATION EN TEMPS RÉEL</v>
      </c>
      <c r="E144" s="18" t="s">
        <v>164</v>
      </c>
      <c r="F144" s="18" t="str">
        <f>'P01'!$E129</f>
        <v>NT</v>
      </c>
      <c r="G144" s="18" t="str">
        <f>'P02'!$E129</f>
        <v>NT</v>
      </c>
      <c r="H144" s="18" t="str">
        <f>'P03'!$E129</f>
        <v>NT</v>
      </c>
      <c r="I144" s="18" t="str">
        <f>'P04'!$E129</f>
        <v>NT</v>
      </c>
      <c r="J144" s="18" t="str">
        <f>'P05'!$E129</f>
        <v>NT</v>
      </c>
      <c r="K144" s="18" t="str">
        <f>'P06'!$E129</f>
        <v>NT</v>
      </c>
      <c r="L144" s="18" t="str">
        <f>'P07'!$E129</f>
        <v>NT</v>
      </c>
      <c r="M144" s="18" t="str">
        <f>'P08'!$E129</f>
        <v>NT</v>
      </c>
      <c r="N144" s="18" t="str">
        <f>'P09'!$E129</f>
        <v>NT</v>
      </c>
      <c r="O144" s="18" t="str">
        <f>'P10'!$E129</f>
        <v>NT</v>
      </c>
      <c r="P144" s="18" t="str">
        <f>'P11'!$E129</f>
        <v>NT</v>
      </c>
      <c r="Q144" s="18" t="str">
        <f>'P12'!$E129</f>
        <v>NT</v>
      </c>
      <c r="R144" s="18" t="str">
        <f>'P13'!$E129</f>
        <v>NT</v>
      </c>
      <c r="S144" s="18" t="str">
        <f>'P14'!$E129</f>
        <v>NT</v>
      </c>
      <c r="T144" s="18" t="str">
        <f>'P15'!$E129</f>
        <v>NT</v>
      </c>
      <c r="U144" s="20">
        <f t="shared" si="30"/>
        <v>0</v>
      </c>
      <c r="V144" s="20">
        <f t="shared" si="31"/>
        <v>0</v>
      </c>
      <c r="W144" s="20">
        <f t="shared" si="32"/>
        <v>0</v>
      </c>
      <c r="X144" s="20">
        <f t="shared" si="33"/>
        <v>15</v>
      </c>
      <c r="Y144" s="13" t="str">
        <f t="shared" si="34"/>
        <v>NT</v>
      </c>
      <c r="Z144" s="13"/>
      <c r="AA144" s="13">
        <v>17</v>
      </c>
      <c r="AB144" s="18" t="str">
        <f>Critères!$C128</f>
        <v>17.1</v>
      </c>
      <c r="AC144" s="18" t="str">
        <f>Critères!$A$128</f>
        <v>COMMUNICATION EN TEMPS RÉEL</v>
      </c>
      <c r="AD144" s="18" t="str">
        <f>'P01'!$F129</f>
        <v>N</v>
      </c>
      <c r="AE144" s="18" t="str">
        <f>'P02'!$F129</f>
        <v>N</v>
      </c>
      <c r="AF144" s="18" t="str">
        <f>'P03'!$F129</f>
        <v>N</v>
      </c>
      <c r="AG144" s="18" t="str">
        <f>'P04'!$F129</f>
        <v>N</v>
      </c>
      <c r="AH144" s="18" t="str">
        <f>'P05'!$F129</f>
        <v>N</v>
      </c>
      <c r="AI144" s="18" t="str">
        <f>'P06'!$F129</f>
        <v>N</v>
      </c>
      <c r="AJ144" s="18" t="str">
        <f>'P07'!$F129</f>
        <v>N</v>
      </c>
      <c r="AK144" s="18" t="str">
        <f>'P08'!$F129</f>
        <v>N</v>
      </c>
      <c r="AL144" s="18" t="str">
        <f>'P09'!$F129</f>
        <v>N</v>
      </c>
      <c r="AM144" s="18" t="str">
        <f>'P10'!$F129</f>
        <v>N</v>
      </c>
      <c r="AN144" s="18" t="str">
        <f>'P11'!$F129</f>
        <v>N</v>
      </c>
      <c r="AO144" s="18" t="str">
        <f>'P12'!$F129</f>
        <v>N</v>
      </c>
      <c r="AP144" s="18" t="str">
        <f>'P13'!$F129</f>
        <v>N</v>
      </c>
      <c r="AQ144" s="18" t="str">
        <f>'P14'!$F129</f>
        <v>N</v>
      </c>
      <c r="AR144" s="18" t="str">
        <f>'P15'!$F129</f>
        <v>N</v>
      </c>
      <c r="AS144" s="20">
        <f t="shared" si="35"/>
        <v>0</v>
      </c>
      <c r="AT144" s="20">
        <f t="shared" si="36"/>
        <v>0</v>
      </c>
    </row>
    <row r="145" spans="1:46" x14ac:dyDescent="0.2">
      <c r="A145" s="13">
        <v>17</v>
      </c>
      <c r="B145" s="18" t="str">
        <f>Critères!$B129</f>
        <v>-</v>
      </c>
      <c r="C145" s="18" t="str">
        <f>Critères!$C129</f>
        <v>17.2</v>
      </c>
      <c r="D145" s="18" t="str">
        <f>Critères!$A$128</f>
        <v>COMMUNICATION EN TEMPS RÉEL</v>
      </c>
      <c r="E145" s="18" t="s">
        <v>164</v>
      </c>
      <c r="F145" s="18" t="str">
        <f>'P01'!$E130</f>
        <v>NT</v>
      </c>
      <c r="G145" s="18" t="str">
        <f>'P02'!$E130</f>
        <v>NT</v>
      </c>
      <c r="H145" s="18" t="str">
        <f>'P03'!$E130</f>
        <v>NT</v>
      </c>
      <c r="I145" s="18" t="str">
        <f>'P04'!$E130</f>
        <v>NT</v>
      </c>
      <c r="J145" s="18" t="str">
        <f>'P05'!$E130</f>
        <v>NT</v>
      </c>
      <c r="K145" s="18" t="str">
        <f>'P06'!$E130</f>
        <v>NT</v>
      </c>
      <c r="L145" s="18" t="str">
        <f>'P07'!$E130</f>
        <v>NT</v>
      </c>
      <c r="M145" s="18" t="str">
        <f>'P08'!$E130</f>
        <v>NT</v>
      </c>
      <c r="N145" s="18" t="str">
        <f>'P09'!$E130</f>
        <v>NT</v>
      </c>
      <c r="O145" s="18" t="str">
        <f>'P10'!$E130</f>
        <v>NT</v>
      </c>
      <c r="P145" s="18" t="str">
        <f>'P11'!$E130</f>
        <v>NT</v>
      </c>
      <c r="Q145" s="18" t="str">
        <f>'P12'!$E130</f>
        <v>NT</v>
      </c>
      <c r="R145" s="18" t="str">
        <f>'P13'!$E130</f>
        <v>NT</v>
      </c>
      <c r="S145" s="18" t="str">
        <f>'P14'!$E130</f>
        <v>NT</v>
      </c>
      <c r="T145" s="18" t="str">
        <f>'P15'!$E130</f>
        <v>NT</v>
      </c>
      <c r="U145" s="20">
        <f t="shared" si="30"/>
        <v>0</v>
      </c>
      <c r="V145" s="20">
        <f t="shared" si="31"/>
        <v>0</v>
      </c>
      <c r="W145" s="20">
        <f t="shared" si="32"/>
        <v>0</v>
      </c>
      <c r="X145" s="20">
        <f t="shared" si="33"/>
        <v>15</v>
      </c>
      <c r="Y145" s="13" t="str">
        <f t="shared" si="34"/>
        <v>NT</v>
      </c>
      <c r="Z145" s="13"/>
      <c r="AA145" s="13">
        <v>17</v>
      </c>
      <c r="AB145" s="18" t="str">
        <f>Critères!$C129</f>
        <v>17.2</v>
      </c>
      <c r="AC145" s="18" t="str">
        <f>Critères!$A$128</f>
        <v>COMMUNICATION EN TEMPS RÉEL</v>
      </c>
      <c r="AD145" s="18" t="str">
        <f>'P01'!$F130</f>
        <v>N</v>
      </c>
      <c r="AE145" s="18" t="str">
        <f>'P02'!$F130</f>
        <v>N</v>
      </c>
      <c r="AF145" s="18" t="str">
        <f>'P03'!$F130</f>
        <v>N</v>
      </c>
      <c r="AG145" s="18" t="str">
        <f>'P04'!$F130</f>
        <v>N</v>
      </c>
      <c r="AH145" s="18" t="str">
        <f>'P05'!$F130</f>
        <v>N</v>
      </c>
      <c r="AI145" s="18" t="str">
        <f>'P06'!$F130</f>
        <v>N</v>
      </c>
      <c r="AJ145" s="18" t="str">
        <f>'P07'!$F130</f>
        <v>N</v>
      </c>
      <c r="AK145" s="18" t="str">
        <f>'P08'!$F130</f>
        <v>N</v>
      </c>
      <c r="AL145" s="18" t="str">
        <f>'P09'!$F130</f>
        <v>N</v>
      </c>
      <c r="AM145" s="18" t="str">
        <f>'P10'!$F130</f>
        <v>N</v>
      </c>
      <c r="AN145" s="18" t="str">
        <f>'P11'!$F130</f>
        <v>N</v>
      </c>
      <c r="AO145" s="18" t="str">
        <f>'P12'!$F130</f>
        <v>N</v>
      </c>
      <c r="AP145" s="18" t="str">
        <f>'P13'!$F130</f>
        <v>N</v>
      </c>
      <c r="AQ145" s="18" t="str">
        <f>'P14'!$F130</f>
        <v>N</v>
      </c>
      <c r="AR145" s="18" t="str">
        <f>'P15'!$F130</f>
        <v>N</v>
      </c>
      <c r="AS145" s="20">
        <f t="shared" si="35"/>
        <v>0</v>
      </c>
      <c r="AT145" s="20">
        <f t="shared" si="36"/>
        <v>0</v>
      </c>
    </row>
    <row r="146" spans="1:46" x14ac:dyDescent="0.2">
      <c r="A146" s="13">
        <v>17</v>
      </c>
      <c r="B146" s="18" t="str">
        <f>Critères!$B130</f>
        <v>-</v>
      </c>
      <c r="C146" s="18" t="str">
        <f>Critères!$C130</f>
        <v>17.3</v>
      </c>
      <c r="D146" s="18" t="str">
        <f>Critères!$A$128</f>
        <v>COMMUNICATION EN TEMPS RÉEL</v>
      </c>
      <c r="E146" s="18" t="s">
        <v>164</v>
      </c>
      <c r="F146" s="18" t="str">
        <f>'P01'!$E131</f>
        <v>NT</v>
      </c>
      <c r="G146" s="18" t="str">
        <f>'P02'!$E131</f>
        <v>NT</v>
      </c>
      <c r="H146" s="18" t="str">
        <f>'P03'!$E131</f>
        <v>NT</v>
      </c>
      <c r="I146" s="18" t="str">
        <f>'P04'!$E131</f>
        <v>NT</v>
      </c>
      <c r="J146" s="18" t="str">
        <f>'P05'!$E131</f>
        <v>NT</v>
      </c>
      <c r="K146" s="18" t="str">
        <f>'P06'!$E131</f>
        <v>NT</v>
      </c>
      <c r="L146" s="18" t="str">
        <f>'P07'!$E131</f>
        <v>NT</v>
      </c>
      <c r="M146" s="18" t="str">
        <f>'P08'!$E131</f>
        <v>NT</v>
      </c>
      <c r="N146" s="18" t="str">
        <f>'P09'!$E131</f>
        <v>NT</v>
      </c>
      <c r="O146" s="18" t="str">
        <f>'P10'!$E131</f>
        <v>NT</v>
      </c>
      <c r="P146" s="18" t="str">
        <f>'P11'!$E131</f>
        <v>NT</v>
      </c>
      <c r="Q146" s="18" t="str">
        <f>'P12'!$E131</f>
        <v>NT</v>
      </c>
      <c r="R146" s="18" t="str">
        <f>'P13'!$E131</f>
        <v>NT</v>
      </c>
      <c r="S146" s="18" t="str">
        <f>'P14'!$E131</f>
        <v>NT</v>
      </c>
      <c r="T146" s="18" t="str">
        <f>'P15'!$E131</f>
        <v>NT</v>
      </c>
      <c r="U146" s="20">
        <f t="shared" si="30"/>
        <v>0</v>
      </c>
      <c r="V146" s="20">
        <f t="shared" si="31"/>
        <v>0</v>
      </c>
      <c r="W146" s="20">
        <f t="shared" si="32"/>
        <v>0</v>
      </c>
      <c r="X146" s="20">
        <f t="shared" si="33"/>
        <v>15</v>
      </c>
      <c r="Y146" s="13" t="str">
        <f t="shared" si="34"/>
        <v>NT</v>
      </c>
      <c r="Z146" s="13"/>
      <c r="AA146" s="13">
        <v>17</v>
      </c>
      <c r="AB146" s="18" t="str">
        <f>Critères!$C130</f>
        <v>17.3</v>
      </c>
      <c r="AC146" s="18" t="str">
        <f>Critères!$A$128</f>
        <v>COMMUNICATION EN TEMPS RÉEL</v>
      </c>
      <c r="AD146" s="18" t="str">
        <f>'P01'!$F131</f>
        <v>N</v>
      </c>
      <c r="AE146" s="18" t="str">
        <f>'P02'!$F131</f>
        <v>N</v>
      </c>
      <c r="AF146" s="18" t="str">
        <f>'P03'!$F131</f>
        <v>N</v>
      </c>
      <c r="AG146" s="18" t="str">
        <f>'P04'!$F131</f>
        <v>N</v>
      </c>
      <c r="AH146" s="18" t="str">
        <f>'P05'!$F131</f>
        <v>N</v>
      </c>
      <c r="AI146" s="18" t="str">
        <f>'P06'!$F131</f>
        <v>N</v>
      </c>
      <c r="AJ146" s="18" t="str">
        <f>'P07'!$F131</f>
        <v>N</v>
      </c>
      <c r="AK146" s="18" t="str">
        <f>'P08'!$F131</f>
        <v>N</v>
      </c>
      <c r="AL146" s="18" t="str">
        <f>'P09'!$F131</f>
        <v>N</v>
      </c>
      <c r="AM146" s="18" t="str">
        <f>'P10'!$F131</f>
        <v>N</v>
      </c>
      <c r="AN146" s="18" t="str">
        <f>'P11'!$F131</f>
        <v>N</v>
      </c>
      <c r="AO146" s="18" t="str">
        <f>'P12'!$F131</f>
        <v>N</v>
      </c>
      <c r="AP146" s="18" t="str">
        <f>'P13'!$F131</f>
        <v>N</v>
      </c>
      <c r="AQ146" s="18" t="str">
        <f>'P14'!$F131</f>
        <v>N</v>
      </c>
      <c r="AR146" s="18" t="str">
        <f>'P15'!$F131</f>
        <v>N</v>
      </c>
      <c r="AS146" s="20">
        <f t="shared" si="35"/>
        <v>0</v>
      </c>
      <c r="AT146" s="20">
        <f t="shared" si="36"/>
        <v>0</v>
      </c>
    </row>
    <row r="147" spans="1:46" x14ac:dyDescent="0.2">
      <c r="A147" s="13">
        <v>17</v>
      </c>
      <c r="B147" s="18" t="str">
        <f>Critères!$B131</f>
        <v>-</v>
      </c>
      <c r="C147" s="18" t="str">
        <f>Critères!$C131</f>
        <v>17.4</v>
      </c>
      <c r="D147" s="18" t="str">
        <f>Critères!$A$128</f>
        <v>COMMUNICATION EN TEMPS RÉEL</v>
      </c>
      <c r="E147" s="18" t="s">
        <v>164</v>
      </c>
      <c r="F147" s="18" t="str">
        <f>'P01'!$E132</f>
        <v>NT</v>
      </c>
      <c r="G147" s="18" t="str">
        <f>'P02'!$E132</f>
        <v>NT</v>
      </c>
      <c r="H147" s="18" t="str">
        <f>'P03'!$E132</f>
        <v>NT</v>
      </c>
      <c r="I147" s="18" t="str">
        <f>'P04'!$E132</f>
        <v>NT</v>
      </c>
      <c r="J147" s="18" t="str">
        <f>'P05'!$E132</f>
        <v>NT</v>
      </c>
      <c r="K147" s="18" t="str">
        <f>'P06'!$E132</f>
        <v>NT</v>
      </c>
      <c r="L147" s="18" t="str">
        <f>'P07'!$E132</f>
        <v>NT</v>
      </c>
      <c r="M147" s="18" t="str">
        <f>'P08'!$E132</f>
        <v>NT</v>
      </c>
      <c r="N147" s="18" t="str">
        <f>'P09'!$E132</f>
        <v>NT</v>
      </c>
      <c r="O147" s="18" t="str">
        <f>'P10'!$E132</f>
        <v>NT</v>
      </c>
      <c r="P147" s="18" t="str">
        <f>'P11'!$E132</f>
        <v>NT</v>
      </c>
      <c r="Q147" s="18" t="str">
        <f>'P12'!$E132</f>
        <v>NT</v>
      </c>
      <c r="R147" s="18" t="str">
        <f>'P13'!$E132</f>
        <v>NT</v>
      </c>
      <c r="S147" s="18" t="str">
        <f>'P14'!$E132</f>
        <v>NT</v>
      </c>
      <c r="T147" s="18" t="str">
        <f>'P15'!$E132</f>
        <v>NT</v>
      </c>
      <c r="U147" s="20">
        <f t="shared" si="30"/>
        <v>0</v>
      </c>
      <c r="V147" s="20">
        <f t="shared" si="31"/>
        <v>0</v>
      </c>
      <c r="W147" s="20">
        <f t="shared" si="32"/>
        <v>0</v>
      </c>
      <c r="X147" s="20">
        <f t="shared" si="33"/>
        <v>15</v>
      </c>
      <c r="Y147" s="13" t="str">
        <f t="shared" si="34"/>
        <v>NT</v>
      </c>
      <c r="Z147" s="13"/>
      <c r="AA147" s="13">
        <v>17</v>
      </c>
      <c r="AB147" s="18" t="str">
        <f>Critères!$C131</f>
        <v>17.4</v>
      </c>
      <c r="AC147" s="18" t="str">
        <f>Critères!$A$128</f>
        <v>COMMUNICATION EN TEMPS RÉEL</v>
      </c>
      <c r="AD147" s="18" t="str">
        <f>'P01'!$F132</f>
        <v>N</v>
      </c>
      <c r="AE147" s="18" t="str">
        <f>'P02'!$F132</f>
        <v>N</v>
      </c>
      <c r="AF147" s="18" t="str">
        <f>'P03'!$F132</f>
        <v>N</v>
      </c>
      <c r="AG147" s="18" t="str">
        <f>'P04'!$F132</f>
        <v>N</v>
      </c>
      <c r="AH147" s="18" t="str">
        <f>'P05'!$F132</f>
        <v>N</v>
      </c>
      <c r="AI147" s="18" t="str">
        <f>'P06'!$F132</f>
        <v>N</v>
      </c>
      <c r="AJ147" s="18" t="str">
        <f>'P07'!$F132</f>
        <v>N</v>
      </c>
      <c r="AK147" s="18" t="str">
        <f>'P08'!$F132</f>
        <v>N</v>
      </c>
      <c r="AL147" s="18" t="str">
        <f>'P09'!$F132</f>
        <v>N</v>
      </c>
      <c r="AM147" s="18" t="str">
        <f>'P10'!$F132</f>
        <v>N</v>
      </c>
      <c r="AN147" s="18" t="str">
        <f>'P11'!$F132</f>
        <v>N</v>
      </c>
      <c r="AO147" s="18" t="str">
        <f>'P12'!$F132</f>
        <v>N</v>
      </c>
      <c r="AP147" s="18" t="str">
        <f>'P13'!$F132</f>
        <v>N</v>
      </c>
      <c r="AQ147" s="18" t="str">
        <f>'P14'!$F132</f>
        <v>N</v>
      </c>
      <c r="AR147" s="18" t="str">
        <f>'P15'!$F132</f>
        <v>N</v>
      </c>
      <c r="AS147" s="20">
        <f t="shared" si="35"/>
        <v>0</v>
      </c>
      <c r="AT147" s="20">
        <f t="shared" si="36"/>
        <v>0</v>
      </c>
    </row>
    <row r="148" spans="1:46" x14ac:dyDescent="0.2">
      <c r="A148" s="13">
        <v>17</v>
      </c>
      <c r="B148" s="18" t="str">
        <f>Critères!$B132</f>
        <v>-</v>
      </c>
      <c r="C148" s="18" t="str">
        <f>Critères!$C132</f>
        <v>17.5</v>
      </c>
      <c r="D148" s="18" t="str">
        <f>Critères!$A$128</f>
        <v>COMMUNICATION EN TEMPS RÉEL</v>
      </c>
      <c r="E148" s="18" t="s">
        <v>164</v>
      </c>
      <c r="F148" s="18" t="str">
        <f>'P01'!$E133</f>
        <v>NT</v>
      </c>
      <c r="G148" s="18" t="str">
        <f>'P02'!$E133</f>
        <v>NT</v>
      </c>
      <c r="H148" s="18" t="str">
        <f>'P03'!$E133</f>
        <v>NT</v>
      </c>
      <c r="I148" s="18" t="str">
        <f>'P04'!$E133</f>
        <v>NT</v>
      </c>
      <c r="J148" s="18" t="str">
        <f>'P05'!$E133</f>
        <v>NT</v>
      </c>
      <c r="K148" s="18" t="str">
        <f>'P06'!$E133</f>
        <v>NT</v>
      </c>
      <c r="L148" s="18" t="str">
        <f>'P07'!$E133</f>
        <v>NT</v>
      </c>
      <c r="M148" s="18" t="str">
        <f>'P08'!$E133</f>
        <v>NT</v>
      </c>
      <c r="N148" s="18" t="str">
        <f>'P09'!$E133</f>
        <v>NT</v>
      </c>
      <c r="O148" s="18" t="str">
        <f>'P10'!$E133</f>
        <v>NT</v>
      </c>
      <c r="P148" s="18" t="str">
        <f>'P11'!$E133</f>
        <v>NT</v>
      </c>
      <c r="Q148" s="18" t="str">
        <f>'P12'!$E133</f>
        <v>NT</v>
      </c>
      <c r="R148" s="18" t="str">
        <f>'P13'!$E133</f>
        <v>NT</v>
      </c>
      <c r="S148" s="18" t="str">
        <f>'P14'!$E133</f>
        <v>NT</v>
      </c>
      <c r="T148" s="18" t="str">
        <f>'P15'!$E133</f>
        <v>NT</v>
      </c>
      <c r="U148" s="20">
        <f t="shared" ref="U148:U154" si="51">COUNTIF(F148:T148,"C")</f>
        <v>0</v>
      </c>
      <c r="V148" s="20">
        <f t="shared" ref="V148:V154" si="52">COUNTIF(F148:T148,"NC")</f>
        <v>0</v>
      </c>
      <c r="W148" s="20">
        <f t="shared" ref="W148:W154" si="53">COUNTIF(F148:T148,"NA")</f>
        <v>0</v>
      </c>
      <c r="X148" s="20">
        <f t="shared" ref="X148:X154" si="54">COUNTIF(F148:T148,"NT")</f>
        <v>15</v>
      </c>
      <c r="Y148" s="13" t="str">
        <f t="shared" ref="Y148:Y154" si="55">IF(V148&gt;0,"NC",IF(U148&gt;0,"C",IF(X148&gt;0,"NT","NA")))</f>
        <v>NT</v>
      </c>
      <c r="Z148" s="13"/>
      <c r="AA148" s="13">
        <v>17</v>
      </c>
      <c r="AB148" s="18" t="str">
        <f>Critères!$C132</f>
        <v>17.5</v>
      </c>
      <c r="AC148" s="18" t="str">
        <f>Critères!$A$128</f>
        <v>COMMUNICATION EN TEMPS RÉEL</v>
      </c>
      <c r="AD148" s="18" t="str">
        <f>'P01'!$F133</f>
        <v>N</v>
      </c>
      <c r="AE148" s="18" t="str">
        <f>'P02'!$F133</f>
        <v>N</v>
      </c>
      <c r="AF148" s="18" t="str">
        <f>'P03'!$F133</f>
        <v>N</v>
      </c>
      <c r="AG148" s="18" t="str">
        <f>'P04'!$F133</f>
        <v>N</v>
      </c>
      <c r="AH148" s="18" t="str">
        <f>'P05'!$F133</f>
        <v>N</v>
      </c>
      <c r="AI148" s="18" t="str">
        <f>'P06'!$F133</f>
        <v>N</v>
      </c>
      <c r="AJ148" s="18" t="str">
        <f>'P07'!$F133</f>
        <v>N</v>
      </c>
      <c r="AK148" s="18" t="str">
        <f>'P08'!$F133</f>
        <v>N</v>
      </c>
      <c r="AL148" s="18" t="str">
        <f>'P09'!$F133</f>
        <v>N</v>
      </c>
      <c r="AM148" s="18" t="str">
        <f>'P10'!$F133</f>
        <v>N</v>
      </c>
      <c r="AN148" s="18" t="str">
        <f>'P11'!$F133</f>
        <v>N</v>
      </c>
      <c r="AO148" s="18" t="str">
        <f>'P12'!$F133</f>
        <v>N</v>
      </c>
      <c r="AP148" s="18" t="str">
        <f>'P13'!$F133</f>
        <v>N</v>
      </c>
      <c r="AQ148" s="18" t="str">
        <f>'P14'!$F133</f>
        <v>N</v>
      </c>
      <c r="AR148" s="18" t="str">
        <f>'P15'!$F133</f>
        <v>N</v>
      </c>
      <c r="AS148" s="20">
        <f t="shared" ref="AS148:AS154" si="56">COUNTIF(AD148:AR148,"D")</f>
        <v>0</v>
      </c>
      <c r="AT148" s="20">
        <f t="shared" ref="AT148:AT154" si="57">COUNTIF(AD148:AR148,"E")</f>
        <v>0</v>
      </c>
    </row>
    <row r="149" spans="1:46" x14ac:dyDescent="0.2">
      <c r="A149" s="13">
        <v>17</v>
      </c>
      <c r="B149" s="18" t="str">
        <f>Critères!$B133</f>
        <v>-</v>
      </c>
      <c r="C149" s="18" t="str">
        <f>Critères!$C133</f>
        <v>17.6</v>
      </c>
      <c r="D149" s="18" t="str">
        <f>Critères!$A$128</f>
        <v>COMMUNICATION EN TEMPS RÉEL</v>
      </c>
      <c r="E149" s="18" t="s">
        <v>164</v>
      </c>
      <c r="F149" s="18" t="str">
        <f>'P01'!$E134</f>
        <v>NT</v>
      </c>
      <c r="G149" s="18" t="str">
        <f>'P02'!$E134</f>
        <v>NT</v>
      </c>
      <c r="H149" s="18" t="str">
        <f>'P03'!$E134</f>
        <v>NT</v>
      </c>
      <c r="I149" s="18" t="str">
        <f>'P04'!$E134</f>
        <v>NT</v>
      </c>
      <c r="J149" s="18" t="str">
        <f>'P05'!$E134</f>
        <v>NT</v>
      </c>
      <c r="K149" s="18" t="str">
        <f>'P06'!$E134</f>
        <v>NT</v>
      </c>
      <c r="L149" s="18" t="str">
        <f>'P07'!$E134</f>
        <v>NT</v>
      </c>
      <c r="M149" s="18" t="str">
        <f>'P08'!$E134</f>
        <v>NT</v>
      </c>
      <c r="N149" s="18" t="str">
        <f>'P09'!$E134</f>
        <v>NT</v>
      </c>
      <c r="O149" s="18" t="str">
        <f>'P10'!$E134</f>
        <v>NT</v>
      </c>
      <c r="P149" s="18" t="str">
        <f>'P11'!$E134</f>
        <v>NT</v>
      </c>
      <c r="Q149" s="18" t="str">
        <f>'P12'!$E134</f>
        <v>NT</v>
      </c>
      <c r="R149" s="18" t="str">
        <f>'P13'!$E134</f>
        <v>NT</v>
      </c>
      <c r="S149" s="18" t="str">
        <f>'P14'!$E134</f>
        <v>NT</v>
      </c>
      <c r="T149" s="18" t="str">
        <f>'P15'!$E134</f>
        <v>NT</v>
      </c>
      <c r="U149" s="20">
        <f t="shared" si="51"/>
        <v>0</v>
      </c>
      <c r="V149" s="20">
        <f t="shared" si="52"/>
        <v>0</v>
      </c>
      <c r="W149" s="20">
        <f t="shared" si="53"/>
        <v>0</v>
      </c>
      <c r="X149" s="20">
        <f t="shared" si="54"/>
        <v>15</v>
      </c>
      <c r="Y149" s="13" t="str">
        <f t="shared" si="55"/>
        <v>NT</v>
      </c>
      <c r="Z149" s="13"/>
      <c r="AA149" s="13">
        <v>17</v>
      </c>
      <c r="AB149" s="18" t="str">
        <f>Critères!$C133</f>
        <v>17.6</v>
      </c>
      <c r="AC149" s="18" t="str">
        <f>Critères!$A$128</f>
        <v>COMMUNICATION EN TEMPS RÉEL</v>
      </c>
      <c r="AD149" s="18" t="str">
        <f>'P01'!$F134</f>
        <v>N</v>
      </c>
      <c r="AE149" s="18" t="str">
        <f>'P02'!$F134</f>
        <v>N</v>
      </c>
      <c r="AF149" s="18" t="str">
        <f>'P03'!$F134</f>
        <v>N</v>
      </c>
      <c r="AG149" s="18" t="str">
        <f>'P04'!$F134</f>
        <v>N</v>
      </c>
      <c r="AH149" s="18" t="str">
        <f>'P05'!$F134</f>
        <v>N</v>
      </c>
      <c r="AI149" s="18" t="str">
        <f>'P06'!$F134</f>
        <v>N</v>
      </c>
      <c r="AJ149" s="18" t="str">
        <f>'P07'!$F134</f>
        <v>N</v>
      </c>
      <c r="AK149" s="18" t="str">
        <f>'P08'!$F134</f>
        <v>N</v>
      </c>
      <c r="AL149" s="18" t="str">
        <f>'P09'!$F134</f>
        <v>N</v>
      </c>
      <c r="AM149" s="18" t="str">
        <f>'P10'!$F134</f>
        <v>N</v>
      </c>
      <c r="AN149" s="18" t="str">
        <f>'P11'!$F134</f>
        <v>N</v>
      </c>
      <c r="AO149" s="18" t="str">
        <f>'P12'!$F134</f>
        <v>N</v>
      </c>
      <c r="AP149" s="18" t="str">
        <f>'P13'!$F134</f>
        <v>N</v>
      </c>
      <c r="AQ149" s="18" t="str">
        <f>'P14'!$F134</f>
        <v>N</v>
      </c>
      <c r="AR149" s="18" t="str">
        <f>'P15'!$F134</f>
        <v>N</v>
      </c>
      <c r="AS149" s="20">
        <f t="shared" si="56"/>
        <v>0</v>
      </c>
      <c r="AT149" s="20">
        <f t="shared" si="57"/>
        <v>0</v>
      </c>
    </row>
    <row r="150" spans="1:46" x14ac:dyDescent="0.2">
      <c r="A150" s="13">
        <v>17</v>
      </c>
      <c r="B150" s="18" t="str">
        <f>Critères!$B134</f>
        <v>-</v>
      </c>
      <c r="C150" s="18" t="str">
        <f>Critères!$C134</f>
        <v>17.7</v>
      </c>
      <c r="D150" s="18" t="str">
        <f>Critères!$A$128</f>
        <v>COMMUNICATION EN TEMPS RÉEL</v>
      </c>
      <c r="E150" s="18" t="s">
        <v>165</v>
      </c>
      <c r="F150" s="18" t="str">
        <f>'P01'!$E135</f>
        <v>NT</v>
      </c>
      <c r="G150" s="18" t="str">
        <f>'P02'!$E135</f>
        <v>NT</v>
      </c>
      <c r="H150" s="18" t="str">
        <f>'P03'!$E135</f>
        <v>NT</v>
      </c>
      <c r="I150" s="18" t="str">
        <f>'P04'!$E135</f>
        <v>NT</v>
      </c>
      <c r="J150" s="18" t="str">
        <f>'P05'!$E135</f>
        <v>NT</v>
      </c>
      <c r="K150" s="18" t="str">
        <f>'P06'!$E135</f>
        <v>NT</v>
      </c>
      <c r="L150" s="18" t="str">
        <f>'P07'!$E135</f>
        <v>NT</v>
      </c>
      <c r="M150" s="18" t="str">
        <f>'P08'!$E135</f>
        <v>NT</v>
      </c>
      <c r="N150" s="18" t="str">
        <f>'P09'!$E135</f>
        <v>NT</v>
      </c>
      <c r="O150" s="18" t="str">
        <f>'P10'!$E135</f>
        <v>NT</v>
      </c>
      <c r="P150" s="18" t="str">
        <f>'P11'!$E135</f>
        <v>NT</v>
      </c>
      <c r="Q150" s="18" t="str">
        <f>'P12'!$E135</f>
        <v>NT</v>
      </c>
      <c r="R150" s="18" t="str">
        <f>'P13'!$E135</f>
        <v>NT</v>
      </c>
      <c r="S150" s="18" t="str">
        <f>'P14'!$E135</f>
        <v>NT</v>
      </c>
      <c r="T150" s="18" t="str">
        <f>'P15'!$E135</f>
        <v>NT</v>
      </c>
      <c r="U150" s="20">
        <f t="shared" si="51"/>
        <v>0</v>
      </c>
      <c r="V150" s="20">
        <f t="shared" si="52"/>
        <v>0</v>
      </c>
      <c r="W150" s="20">
        <f t="shared" si="53"/>
        <v>0</v>
      </c>
      <c r="X150" s="20">
        <f t="shared" si="54"/>
        <v>15</v>
      </c>
      <c r="Y150" s="13" t="str">
        <f t="shared" si="55"/>
        <v>NT</v>
      </c>
      <c r="Z150" s="13"/>
      <c r="AA150" s="13">
        <v>17</v>
      </c>
      <c r="AB150" s="18" t="str">
        <f>Critères!$C134</f>
        <v>17.7</v>
      </c>
      <c r="AC150" s="18" t="str">
        <f>Critères!$A$128</f>
        <v>COMMUNICATION EN TEMPS RÉEL</v>
      </c>
      <c r="AD150" s="18" t="str">
        <f>'P01'!$F135</f>
        <v>N</v>
      </c>
      <c r="AE150" s="18" t="str">
        <f>'P02'!$F135</f>
        <v>N</v>
      </c>
      <c r="AF150" s="18" t="str">
        <f>'P03'!$F135</f>
        <v>N</v>
      </c>
      <c r="AG150" s="18" t="str">
        <f>'P04'!$F135</f>
        <v>N</v>
      </c>
      <c r="AH150" s="18" t="str">
        <f>'P05'!$F135</f>
        <v>N</v>
      </c>
      <c r="AI150" s="18" t="str">
        <f>'P06'!$F135</f>
        <v>N</v>
      </c>
      <c r="AJ150" s="18" t="str">
        <f>'P07'!$F135</f>
        <v>N</v>
      </c>
      <c r="AK150" s="18" t="str">
        <f>'P08'!$F135</f>
        <v>N</v>
      </c>
      <c r="AL150" s="18" t="str">
        <f>'P09'!$F135</f>
        <v>N</v>
      </c>
      <c r="AM150" s="18" t="str">
        <f>'P10'!$F135</f>
        <v>N</v>
      </c>
      <c r="AN150" s="18" t="str">
        <f>'P11'!$F135</f>
        <v>N</v>
      </c>
      <c r="AO150" s="18" t="str">
        <f>'P12'!$F135</f>
        <v>N</v>
      </c>
      <c r="AP150" s="18" t="str">
        <f>'P13'!$F135</f>
        <v>N</v>
      </c>
      <c r="AQ150" s="18" t="str">
        <f>'P14'!$F135</f>
        <v>N</v>
      </c>
      <c r="AR150" s="18" t="str">
        <f>'P15'!$F135</f>
        <v>N</v>
      </c>
      <c r="AS150" s="20">
        <f t="shared" si="56"/>
        <v>0</v>
      </c>
      <c r="AT150" s="20">
        <f t="shared" si="57"/>
        <v>0</v>
      </c>
    </row>
    <row r="151" spans="1:46" x14ac:dyDescent="0.2">
      <c r="A151" s="13">
        <v>17</v>
      </c>
      <c r="B151" s="18" t="str">
        <f>Critères!$B135</f>
        <v>-</v>
      </c>
      <c r="C151" s="18" t="str">
        <f>Critères!$C135</f>
        <v>17.8</v>
      </c>
      <c r="D151" s="18" t="str">
        <f>Critères!$A$128</f>
        <v>COMMUNICATION EN TEMPS RÉEL</v>
      </c>
      <c r="E151" s="18" t="s">
        <v>164</v>
      </c>
      <c r="F151" s="18" t="str">
        <f>'P01'!$E136</f>
        <v>NT</v>
      </c>
      <c r="G151" s="18" t="str">
        <f>'P02'!$E136</f>
        <v>NT</v>
      </c>
      <c r="H151" s="18" t="str">
        <f>'P03'!$E136</f>
        <v>NT</v>
      </c>
      <c r="I151" s="18" t="str">
        <f>'P04'!$E136</f>
        <v>NT</v>
      </c>
      <c r="J151" s="18" t="str">
        <f>'P05'!$E136</f>
        <v>NT</v>
      </c>
      <c r="K151" s="18" t="str">
        <f>'P06'!$E136</f>
        <v>NT</v>
      </c>
      <c r="L151" s="18" t="str">
        <f>'P07'!$E136</f>
        <v>NT</v>
      </c>
      <c r="M151" s="18" t="str">
        <f>'P08'!$E136</f>
        <v>NT</v>
      </c>
      <c r="N151" s="18" t="str">
        <f>'P09'!$E136</f>
        <v>NT</v>
      </c>
      <c r="O151" s="18" t="str">
        <f>'P10'!$E136</f>
        <v>NT</v>
      </c>
      <c r="P151" s="18" t="str">
        <f>'P11'!$E136</f>
        <v>NT</v>
      </c>
      <c r="Q151" s="18" t="str">
        <f>'P12'!$E136</f>
        <v>NT</v>
      </c>
      <c r="R151" s="18" t="str">
        <f>'P13'!$E136</f>
        <v>NT</v>
      </c>
      <c r="S151" s="18" t="str">
        <f>'P14'!$E136</f>
        <v>NT</v>
      </c>
      <c r="T151" s="18" t="str">
        <f>'P15'!$E136</f>
        <v>NT</v>
      </c>
      <c r="U151" s="20">
        <f t="shared" si="51"/>
        <v>0</v>
      </c>
      <c r="V151" s="20">
        <f t="shared" si="52"/>
        <v>0</v>
      </c>
      <c r="W151" s="20">
        <f t="shared" si="53"/>
        <v>0</v>
      </c>
      <c r="X151" s="20">
        <f t="shared" si="54"/>
        <v>15</v>
      </c>
      <c r="Y151" s="13" t="str">
        <f t="shared" si="55"/>
        <v>NT</v>
      </c>
      <c r="Z151" s="13"/>
      <c r="AA151" s="13">
        <v>17</v>
      </c>
      <c r="AB151" s="18" t="str">
        <f>Critères!$C135</f>
        <v>17.8</v>
      </c>
      <c r="AC151" s="18" t="str">
        <f>Critères!$A$128</f>
        <v>COMMUNICATION EN TEMPS RÉEL</v>
      </c>
      <c r="AD151" s="18" t="str">
        <f>'P01'!$F136</f>
        <v>N</v>
      </c>
      <c r="AE151" s="18" t="str">
        <f>'P02'!$F136</f>
        <v>N</v>
      </c>
      <c r="AF151" s="18" t="str">
        <f>'P03'!$F136</f>
        <v>N</v>
      </c>
      <c r="AG151" s="18" t="str">
        <f>'P04'!$F136</f>
        <v>N</v>
      </c>
      <c r="AH151" s="18" t="str">
        <f>'P05'!$F136</f>
        <v>N</v>
      </c>
      <c r="AI151" s="18" t="str">
        <f>'P06'!$F136</f>
        <v>N</v>
      </c>
      <c r="AJ151" s="18" t="str">
        <f>'P07'!$F136</f>
        <v>N</v>
      </c>
      <c r="AK151" s="18" t="str">
        <f>'P08'!$F136</f>
        <v>N</v>
      </c>
      <c r="AL151" s="18" t="str">
        <f>'P09'!$F136</f>
        <v>N</v>
      </c>
      <c r="AM151" s="18" t="str">
        <f>'P10'!$F136</f>
        <v>N</v>
      </c>
      <c r="AN151" s="18" t="str">
        <f>'P11'!$F136</f>
        <v>N</v>
      </c>
      <c r="AO151" s="18" t="str">
        <f>'P12'!$F136</f>
        <v>N</v>
      </c>
      <c r="AP151" s="18" t="str">
        <f>'P13'!$F136</f>
        <v>N</v>
      </c>
      <c r="AQ151" s="18" t="str">
        <f>'P14'!$F136</f>
        <v>N</v>
      </c>
      <c r="AR151" s="18" t="str">
        <f>'P15'!$F136</f>
        <v>N</v>
      </c>
      <c r="AS151" s="20">
        <f t="shared" si="56"/>
        <v>0</v>
      </c>
      <c r="AT151" s="20">
        <f t="shared" si="57"/>
        <v>0</v>
      </c>
    </row>
    <row r="152" spans="1:46" x14ac:dyDescent="0.2">
      <c r="A152" s="13">
        <v>17</v>
      </c>
      <c r="B152" s="18" t="str">
        <f>Critères!$B136</f>
        <v>-</v>
      </c>
      <c r="C152" s="18" t="str">
        <f>Critères!$C136</f>
        <v>17.9</v>
      </c>
      <c r="D152" s="18" t="str">
        <f>Critères!$A$128</f>
        <v>COMMUNICATION EN TEMPS RÉEL</v>
      </c>
      <c r="E152" s="18" t="s">
        <v>164</v>
      </c>
      <c r="F152" s="18" t="str">
        <f>'P01'!$E137</f>
        <v>NT</v>
      </c>
      <c r="G152" s="18" t="str">
        <f>'P02'!$E137</f>
        <v>NT</v>
      </c>
      <c r="H152" s="18" t="str">
        <f>'P03'!$E137</f>
        <v>NT</v>
      </c>
      <c r="I152" s="18" t="str">
        <f>'P04'!$E137</f>
        <v>NT</v>
      </c>
      <c r="J152" s="18" t="str">
        <f>'P05'!$E137</f>
        <v>NT</v>
      </c>
      <c r="K152" s="18" t="str">
        <f>'P06'!$E137</f>
        <v>NT</v>
      </c>
      <c r="L152" s="18" t="str">
        <f>'P07'!$E137</f>
        <v>NT</v>
      </c>
      <c r="M152" s="18" t="str">
        <f>'P08'!$E137</f>
        <v>NT</v>
      </c>
      <c r="N152" s="18" t="str">
        <f>'P09'!$E137</f>
        <v>NT</v>
      </c>
      <c r="O152" s="18" t="str">
        <f>'P10'!$E137</f>
        <v>NT</v>
      </c>
      <c r="P152" s="18" t="str">
        <f>'P11'!$E137</f>
        <v>NT</v>
      </c>
      <c r="Q152" s="18" t="str">
        <f>'P12'!$E137</f>
        <v>NT</v>
      </c>
      <c r="R152" s="18" t="str">
        <f>'P13'!$E137</f>
        <v>NT</v>
      </c>
      <c r="S152" s="18" t="str">
        <f>'P14'!$E137</f>
        <v>NT</v>
      </c>
      <c r="T152" s="18" t="str">
        <f>'P15'!$E137</f>
        <v>NT</v>
      </c>
      <c r="U152" s="20">
        <f t="shared" si="51"/>
        <v>0</v>
      </c>
      <c r="V152" s="20">
        <f t="shared" si="52"/>
        <v>0</v>
      </c>
      <c r="W152" s="20">
        <f t="shared" si="53"/>
        <v>0</v>
      </c>
      <c r="X152" s="20">
        <f t="shared" si="54"/>
        <v>15</v>
      </c>
      <c r="Y152" s="13" t="str">
        <f t="shared" si="55"/>
        <v>NT</v>
      </c>
      <c r="Z152" s="13"/>
      <c r="AA152" s="13">
        <v>17</v>
      </c>
      <c r="AB152" s="18" t="str">
        <f>Critères!$C136</f>
        <v>17.9</v>
      </c>
      <c r="AC152" s="18" t="str">
        <f>Critères!$A$128</f>
        <v>COMMUNICATION EN TEMPS RÉEL</v>
      </c>
      <c r="AD152" s="18" t="str">
        <f>'P01'!$F137</f>
        <v>N</v>
      </c>
      <c r="AE152" s="18" t="str">
        <f>'P02'!$F137</f>
        <v>N</v>
      </c>
      <c r="AF152" s="18" t="str">
        <f>'P03'!$F137</f>
        <v>N</v>
      </c>
      <c r="AG152" s="18" t="str">
        <f>'P04'!$F137</f>
        <v>N</v>
      </c>
      <c r="AH152" s="18" t="str">
        <f>'P05'!$F137</f>
        <v>N</v>
      </c>
      <c r="AI152" s="18" t="str">
        <f>'P06'!$F137</f>
        <v>N</v>
      </c>
      <c r="AJ152" s="18" t="str">
        <f>'P07'!$F137</f>
        <v>N</v>
      </c>
      <c r="AK152" s="18" t="str">
        <f>'P08'!$F137</f>
        <v>N</v>
      </c>
      <c r="AL152" s="18" t="str">
        <f>'P09'!$F137</f>
        <v>N</v>
      </c>
      <c r="AM152" s="18" t="str">
        <f>'P10'!$F137</f>
        <v>N</v>
      </c>
      <c r="AN152" s="18" t="str">
        <f>'P11'!$F137</f>
        <v>N</v>
      </c>
      <c r="AO152" s="18" t="str">
        <f>'P12'!$F137</f>
        <v>N</v>
      </c>
      <c r="AP152" s="18" t="str">
        <f>'P13'!$F137</f>
        <v>N</v>
      </c>
      <c r="AQ152" s="18" t="str">
        <f>'P14'!$F137</f>
        <v>N</v>
      </c>
      <c r="AR152" s="18" t="str">
        <f>'P15'!$F137</f>
        <v>N</v>
      </c>
      <c r="AS152" s="20">
        <f t="shared" si="56"/>
        <v>0</v>
      </c>
      <c r="AT152" s="20">
        <f t="shared" si="57"/>
        <v>0</v>
      </c>
    </row>
    <row r="153" spans="1:46" x14ac:dyDescent="0.2">
      <c r="A153" s="13">
        <v>17</v>
      </c>
      <c r="B153" s="18" t="str">
        <f>Critères!$B137</f>
        <v>-</v>
      </c>
      <c r="C153" s="18" t="str">
        <f>Critères!$C137</f>
        <v>17.10</v>
      </c>
      <c r="D153" s="18" t="str">
        <f>Critères!$A$128</f>
        <v>COMMUNICATION EN TEMPS RÉEL</v>
      </c>
      <c r="E153" s="18" t="s">
        <v>164</v>
      </c>
      <c r="F153" s="18" t="str">
        <f>'P01'!$E138</f>
        <v>NT</v>
      </c>
      <c r="G153" s="18" t="str">
        <f>'P02'!$E138</f>
        <v>NT</v>
      </c>
      <c r="H153" s="18" t="str">
        <f>'P03'!$E138</f>
        <v>NT</v>
      </c>
      <c r="I153" s="18" t="str">
        <f>'P04'!$E138</f>
        <v>NT</v>
      </c>
      <c r="J153" s="18" t="str">
        <f>'P05'!$E138</f>
        <v>NT</v>
      </c>
      <c r="K153" s="18" t="str">
        <f>'P06'!$E138</f>
        <v>NT</v>
      </c>
      <c r="L153" s="18" t="str">
        <f>'P07'!$E138</f>
        <v>NT</v>
      </c>
      <c r="M153" s="18" t="str">
        <f>'P08'!$E138</f>
        <v>NT</v>
      </c>
      <c r="N153" s="18" t="str">
        <f>'P09'!$E138</f>
        <v>NT</v>
      </c>
      <c r="O153" s="18" t="str">
        <f>'P10'!$E138</f>
        <v>NT</v>
      </c>
      <c r="P153" s="18" t="str">
        <f>'P11'!$E138</f>
        <v>NT</v>
      </c>
      <c r="Q153" s="18" t="str">
        <f>'P12'!$E138</f>
        <v>NT</v>
      </c>
      <c r="R153" s="18" t="str">
        <f>'P13'!$E138</f>
        <v>NT</v>
      </c>
      <c r="S153" s="18" t="str">
        <f>'P14'!$E138</f>
        <v>NT</v>
      </c>
      <c r="T153" s="18" t="str">
        <f>'P15'!$E138</f>
        <v>NT</v>
      </c>
      <c r="U153" s="20">
        <f t="shared" si="51"/>
        <v>0</v>
      </c>
      <c r="V153" s="20">
        <f t="shared" si="52"/>
        <v>0</v>
      </c>
      <c r="W153" s="20">
        <f t="shared" si="53"/>
        <v>0</v>
      </c>
      <c r="X153" s="20">
        <f t="shared" si="54"/>
        <v>15</v>
      </c>
      <c r="Y153" s="13" t="str">
        <f t="shared" si="55"/>
        <v>NT</v>
      </c>
      <c r="Z153" s="13"/>
      <c r="AA153" s="13">
        <v>17</v>
      </c>
      <c r="AB153" s="18" t="str">
        <f>Critères!$C137</f>
        <v>17.10</v>
      </c>
      <c r="AC153" s="18" t="str">
        <f>Critères!$A$128</f>
        <v>COMMUNICATION EN TEMPS RÉEL</v>
      </c>
      <c r="AD153" s="18" t="str">
        <f>'P01'!$F138</f>
        <v>N</v>
      </c>
      <c r="AE153" s="18" t="str">
        <f>'P02'!$F138</f>
        <v>N</v>
      </c>
      <c r="AF153" s="18" t="str">
        <f>'P03'!$F138</f>
        <v>N</v>
      </c>
      <c r="AG153" s="18" t="str">
        <f>'P04'!$F138</f>
        <v>N</v>
      </c>
      <c r="AH153" s="18" t="str">
        <f>'P05'!$F138</f>
        <v>N</v>
      </c>
      <c r="AI153" s="18" t="str">
        <f>'P06'!$F138</f>
        <v>N</v>
      </c>
      <c r="AJ153" s="18" t="str">
        <f>'P07'!$F138</f>
        <v>N</v>
      </c>
      <c r="AK153" s="18" t="str">
        <f>'P08'!$F138</f>
        <v>N</v>
      </c>
      <c r="AL153" s="18" t="str">
        <f>'P09'!$F138</f>
        <v>N</v>
      </c>
      <c r="AM153" s="18" t="str">
        <f>'P10'!$F138</f>
        <v>N</v>
      </c>
      <c r="AN153" s="18" t="str">
        <f>'P11'!$F138</f>
        <v>N</v>
      </c>
      <c r="AO153" s="18" t="str">
        <f>'P12'!$F138</f>
        <v>N</v>
      </c>
      <c r="AP153" s="18" t="str">
        <f>'P13'!$F138</f>
        <v>N</v>
      </c>
      <c r="AQ153" s="18" t="str">
        <f>'P14'!$F138</f>
        <v>N</v>
      </c>
      <c r="AR153" s="18" t="str">
        <f>'P15'!$F138</f>
        <v>N</v>
      </c>
      <c r="AS153" s="20">
        <f t="shared" si="56"/>
        <v>0</v>
      </c>
      <c r="AT153" s="20">
        <f t="shared" si="57"/>
        <v>0</v>
      </c>
    </row>
    <row r="154" spans="1:46" x14ac:dyDescent="0.2">
      <c r="A154" s="13">
        <v>17</v>
      </c>
      <c r="B154" s="18" t="str">
        <f>Critères!$B138</f>
        <v>-</v>
      </c>
      <c r="C154" s="18" t="str">
        <f>Critères!$C138</f>
        <v>17.11</v>
      </c>
      <c r="D154" s="18" t="str">
        <f>Critères!$A$128</f>
        <v>COMMUNICATION EN TEMPS RÉEL</v>
      </c>
      <c r="E154" s="18" t="s">
        <v>165</v>
      </c>
      <c r="F154" s="18" t="str">
        <f>'P01'!$E139</f>
        <v>NT</v>
      </c>
      <c r="G154" s="18" t="str">
        <f>'P02'!$E139</f>
        <v>NT</v>
      </c>
      <c r="H154" s="18" t="str">
        <f>'P03'!$E139</f>
        <v>NT</v>
      </c>
      <c r="I154" s="18" t="str">
        <f>'P04'!$E139</f>
        <v>NT</v>
      </c>
      <c r="J154" s="18" t="str">
        <f>'P05'!$E139</f>
        <v>NT</v>
      </c>
      <c r="K154" s="18" t="str">
        <f>'P06'!$E139</f>
        <v>NT</v>
      </c>
      <c r="L154" s="18" t="str">
        <f>'P07'!$E139</f>
        <v>NT</v>
      </c>
      <c r="M154" s="18" t="str">
        <f>'P08'!$E139</f>
        <v>NT</v>
      </c>
      <c r="N154" s="18" t="str">
        <f>'P09'!$E139</f>
        <v>NT</v>
      </c>
      <c r="O154" s="18" t="str">
        <f>'P10'!$E139</f>
        <v>NT</v>
      </c>
      <c r="P154" s="18" t="str">
        <f>'P11'!$E139</f>
        <v>NT</v>
      </c>
      <c r="Q154" s="18" t="str">
        <f>'P12'!$E139</f>
        <v>NT</v>
      </c>
      <c r="R154" s="18" t="str">
        <f>'P13'!$E139</f>
        <v>NT</v>
      </c>
      <c r="S154" s="18" t="str">
        <f>'P14'!$E139</f>
        <v>NT</v>
      </c>
      <c r="T154" s="18" t="str">
        <f>'P15'!$E139</f>
        <v>NT</v>
      </c>
      <c r="U154" s="20">
        <f t="shared" si="51"/>
        <v>0</v>
      </c>
      <c r="V154" s="20">
        <f t="shared" si="52"/>
        <v>0</v>
      </c>
      <c r="W154" s="20">
        <f t="shared" si="53"/>
        <v>0</v>
      </c>
      <c r="X154" s="20">
        <f t="shared" si="54"/>
        <v>15</v>
      </c>
      <c r="Y154" s="13" t="str">
        <f t="shared" si="55"/>
        <v>NT</v>
      </c>
      <c r="Z154" s="13"/>
      <c r="AA154" s="13">
        <v>17</v>
      </c>
      <c r="AB154" s="18" t="str">
        <f>Critères!$C138</f>
        <v>17.11</v>
      </c>
      <c r="AC154" s="18" t="str">
        <f>Critères!$A$128</f>
        <v>COMMUNICATION EN TEMPS RÉEL</v>
      </c>
      <c r="AD154" s="18" t="str">
        <f>'P01'!$F139</f>
        <v>N</v>
      </c>
      <c r="AE154" s="18" t="str">
        <f>'P02'!$F139</f>
        <v>N</v>
      </c>
      <c r="AF154" s="18" t="str">
        <f>'P03'!$F139</f>
        <v>N</v>
      </c>
      <c r="AG154" s="18" t="str">
        <f>'P04'!$F139</f>
        <v>N</v>
      </c>
      <c r="AH154" s="18" t="str">
        <f>'P05'!$F139</f>
        <v>N</v>
      </c>
      <c r="AI154" s="18" t="str">
        <f>'P06'!$F139</f>
        <v>N</v>
      </c>
      <c r="AJ154" s="18" t="str">
        <f>'P07'!$F139</f>
        <v>N</v>
      </c>
      <c r="AK154" s="18" t="str">
        <f>'P08'!$F139</f>
        <v>N</v>
      </c>
      <c r="AL154" s="18" t="str">
        <f>'P09'!$F139</f>
        <v>N</v>
      </c>
      <c r="AM154" s="18" t="str">
        <f>'P10'!$F139</f>
        <v>N</v>
      </c>
      <c r="AN154" s="18" t="str">
        <f>'P11'!$F139</f>
        <v>N</v>
      </c>
      <c r="AO154" s="18" t="str">
        <f>'P12'!$F139</f>
        <v>N</v>
      </c>
      <c r="AP154" s="18" t="str">
        <f>'P13'!$F139</f>
        <v>N</v>
      </c>
      <c r="AQ154" s="18" t="str">
        <f>'P14'!$F139</f>
        <v>N</v>
      </c>
      <c r="AR154" s="18" t="str">
        <f>'P15'!$F139</f>
        <v>N</v>
      </c>
      <c r="AS154" s="20">
        <f t="shared" si="56"/>
        <v>0</v>
      </c>
      <c r="AT154" s="20">
        <f t="shared" si="57"/>
        <v>0</v>
      </c>
    </row>
    <row r="155" spans="1:46" x14ac:dyDescent="0.2">
      <c r="A155" s="57"/>
      <c r="B155" s="58"/>
      <c r="C155" s="58"/>
      <c r="D155" s="58"/>
      <c r="E155" s="58"/>
      <c r="F155" s="58"/>
      <c r="G155" s="58"/>
      <c r="H155" s="58"/>
      <c r="I155" s="58"/>
      <c r="J155" s="58"/>
      <c r="K155" s="58"/>
      <c r="L155" s="58"/>
      <c r="M155" s="58"/>
      <c r="N155" s="58"/>
      <c r="O155" s="58"/>
      <c r="P155" s="58"/>
      <c r="Q155" s="58"/>
      <c r="R155" s="58"/>
      <c r="S155" s="58"/>
      <c r="T155" s="58"/>
      <c r="U155" s="63">
        <f>SUM(U144:U154)</f>
        <v>0</v>
      </c>
      <c r="V155" s="63">
        <f t="shared" ref="V155:X155" si="58">SUM(V144:V154)</f>
        <v>0</v>
      </c>
      <c r="W155" s="63">
        <f t="shared" si="58"/>
        <v>0</v>
      </c>
      <c r="X155" s="63">
        <f t="shared" si="58"/>
        <v>165</v>
      </c>
      <c r="Y155" s="13"/>
      <c r="Z155" s="13"/>
      <c r="AA155" s="57"/>
      <c r="AB155" s="58"/>
      <c r="AC155" s="58"/>
      <c r="AD155" s="58"/>
      <c r="AE155" s="58"/>
      <c r="AF155" s="58"/>
      <c r="AG155" s="58"/>
      <c r="AH155" s="58"/>
      <c r="AI155" s="58"/>
      <c r="AJ155" s="58"/>
      <c r="AK155" s="58"/>
      <c r="AL155" s="58"/>
      <c r="AM155" s="58"/>
      <c r="AN155" s="58"/>
      <c r="AO155" s="58"/>
      <c r="AP155" s="58"/>
      <c r="AQ155" s="58"/>
      <c r="AR155" s="58"/>
      <c r="AS155" s="63">
        <f>SUM(AS144:AS154)</f>
        <v>0</v>
      </c>
      <c r="AT155" s="63">
        <f t="shared" ref="AT155" si="59">SUM(AT144:AT154)</f>
        <v>0</v>
      </c>
    </row>
    <row r="156" spans="1:46" x14ac:dyDescent="0.2">
      <c r="A156" s="13"/>
      <c r="B156" s="13"/>
      <c r="C156" s="18"/>
      <c r="D156" s="53" t="s">
        <v>157</v>
      </c>
      <c r="E156" s="53"/>
      <c r="F156" s="53">
        <f>SUM(COUNTIF(F3:F154,"C"))</f>
        <v>0</v>
      </c>
      <c r="G156" s="53">
        <f t="shared" ref="G156:T156" si="60">SUM(COUNTIF(G3:G154,"C"))</f>
        <v>0</v>
      </c>
      <c r="H156" s="53">
        <f t="shared" si="60"/>
        <v>0</v>
      </c>
      <c r="I156" s="53">
        <f t="shared" si="60"/>
        <v>0</v>
      </c>
      <c r="J156" s="53">
        <f t="shared" si="60"/>
        <v>0</v>
      </c>
      <c r="K156" s="53">
        <f t="shared" si="60"/>
        <v>0</v>
      </c>
      <c r="L156" s="53">
        <f t="shared" si="60"/>
        <v>0</v>
      </c>
      <c r="M156" s="53">
        <f t="shared" si="60"/>
        <v>0</v>
      </c>
      <c r="N156" s="53">
        <f t="shared" si="60"/>
        <v>0</v>
      </c>
      <c r="O156" s="53">
        <f t="shared" si="60"/>
        <v>0</v>
      </c>
      <c r="P156" s="53">
        <f t="shared" si="60"/>
        <v>0</v>
      </c>
      <c r="Q156" s="53">
        <f t="shared" si="60"/>
        <v>0</v>
      </c>
      <c r="R156" s="53">
        <f t="shared" si="60"/>
        <v>0</v>
      </c>
      <c r="S156" s="53">
        <f t="shared" si="60"/>
        <v>0</v>
      </c>
      <c r="T156" s="53">
        <f t="shared" si="60"/>
        <v>0</v>
      </c>
      <c r="U156" s="52"/>
      <c r="V156" s="21"/>
      <c r="W156" s="21"/>
      <c r="X156" s="21"/>
      <c r="Y156" s="13"/>
      <c r="Z156" s="13"/>
      <c r="AA156" s="13"/>
      <c r="AB156" s="18"/>
      <c r="AC156" s="18"/>
      <c r="AD156" s="18"/>
      <c r="AE156" s="18"/>
      <c r="AF156" s="18"/>
      <c r="AG156" s="18"/>
      <c r="AH156" s="18"/>
      <c r="AI156" s="18"/>
      <c r="AJ156" s="18"/>
      <c r="AK156" s="18"/>
      <c r="AL156" s="18"/>
      <c r="AM156" s="18"/>
      <c r="AN156" s="18"/>
      <c r="AO156" s="18"/>
      <c r="AP156" s="18"/>
      <c r="AQ156" s="18"/>
      <c r="AR156" s="18"/>
      <c r="AS156" s="21"/>
      <c r="AT156" s="21"/>
    </row>
    <row r="157" spans="1:46" x14ac:dyDescent="0.2">
      <c r="A157" s="13"/>
      <c r="B157" s="13"/>
      <c r="C157" s="18"/>
      <c r="D157" s="53" t="s">
        <v>158</v>
      </c>
      <c r="E157" s="53"/>
      <c r="F157" s="53">
        <f>SUM(COUNTIF(F3:F154,"NC"))</f>
        <v>0</v>
      </c>
      <c r="G157" s="53">
        <f t="shared" ref="G157:T157" si="61">SUM(COUNTIF(G3:G154,"NC"))</f>
        <v>0</v>
      </c>
      <c r="H157" s="53">
        <f t="shared" si="61"/>
        <v>0</v>
      </c>
      <c r="I157" s="53">
        <f t="shared" si="61"/>
        <v>0</v>
      </c>
      <c r="J157" s="53">
        <f t="shared" si="61"/>
        <v>0</v>
      </c>
      <c r="K157" s="53">
        <f t="shared" si="61"/>
        <v>0</v>
      </c>
      <c r="L157" s="53">
        <f t="shared" si="61"/>
        <v>0</v>
      </c>
      <c r="M157" s="53">
        <f t="shared" si="61"/>
        <v>0</v>
      </c>
      <c r="N157" s="53">
        <f t="shared" si="61"/>
        <v>0</v>
      </c>
      <c r="O157" s="53">
        <f t="shared" si="61"/>
        <v>0</v>
      </c>
      <c r="P157" s="53">
        <f t="shared" si="61"/>
        <v>0</v>
      </c>
      <c r="Q157" s="53">
        <f t="shared" si="61"/>
        <v>0</v>
      </c>
      <c r="R157" s="53">
        <f t="shared" si="61"/>
        <v>0</v>
      </c>
      <c r="S157" s="53">
        <f t="shared" si="61"/>
        <v>0</v>
      </c>
      <c r="T157" s="53">
        <f t="shared" si="61"/>
        <v>0</v>
      </c>
      <c r="U157" s="52"/>
      <c r="V157" s="21"/>
      <c r="W157" s="21"/>
      <c r="X157" s="21"/>
      <c r="Y157" s="13"/>
      <c r="Z157" s="13"/>
      <c r="AA157" s="13"/>
      <c r="AB157" s="18"/>
      <c r="AC157" s="18"/>
      <c r="AD157" s="18"/>
      <c r="AE157" s="18"/>
      <c r="AF157" s="18"/>
      <c r="AG157" s="18"/>
      <c r="AH157" s="18"/>
      <c r="AI157" s="18"/>
      <c r="AJ157" s="18"/>
      <c r="AK157" s="18"/>
      <c r="AL157" s="18"/>
      <c r="AM157" s="18"/>
      <c r="AN157" s="18"/>
      <c r="AO157" s="18"/>
      <c r="AP157" s="18"/>
      <c r="AQ157" s="18"/>
      <c r="AR157" s="18"/>
      <c r="AS157" s="21"/>
      <c r="AT157" s="21"/>
    </row>
    <row r="158" spans="1:46" x14ac:dyDescent="0.2">
      <c r="A158" s="13"/>
      <c r="B158" s="13"/>
      <c r="C158" s="18"/>
      <c r="D158" s="53" t="s">
        <v>159</v>
      </c>
      <c r="E158" s="53"/>
      <c r="F158" s="53">
        <f>SUM(COUNTIF(F3:F154,"NA"))</f>
        <v>0</v>
      </c>
      <c r="G158" s="53">
        <f t="shared" ref="G158:T158" si="62">SUM(COUNTIF(G3:G154,"NA"))</f>
        <v>0</v>
      </c>
      <c r="H158" s="53">
        <f t="shared" si="62"/>
        <v>0</v>
      </c>
      <c r="I158" s="53">
        <f t="shared" si="62"/>
        <v>0</v>
      </c>
      <c r="J158" s="53">
        <f t="shared" si="62"/>
        <v>0</v>
      </c>
      <c r="K158" s="53">
        <f t="shared" si="62"/>
        <v>0</v>
      </c>
      <c r="L158" s="53">
        <f t="shared" si="62"/>
        <v>0</v>
      </c>
      <c r="M158" s="53">
        <f t="shared" si="62"/>
        <v>0</v>
      </c>
      <c r="N158" s="53">
        <f t="shared" si="62"/>
        <v>0</v>
      </c>
      <c r="O158" s="53">
        <f t="shared" si="62"/>
        <v>0</v>
      </c>
      <c r="P158" s="53">
        <f t="shared" si="62"/>
        <v>0</v>
      </c>
      <c r="Q158" s="53">
        <f t="shared" si="62"/>
        <v>0</v>
      </c>
      <c r="R158" s="53">
        <f t="shared" si="62"/>
        <v>0</v>
      </c>
      <c r="S158" s="53">
        <f t="shared" si="62"/>
        <v>0</v>
      </c>
      <c r="T158" s="53">
        <f t="shared" si="62"/>
        <v>0</v>
      </c>
      <c r="U158" s="52"/>
      <c r="V158" s="21"/>
      <c r="W158" s="21"/>
      <c r="X158" s="21"/>
      <c r="Y158" s="13"/>
      <c r="Z158" s="13"/>
      <c r="AA158" s="13"/>
      <c r="AB158" s="18"/>
      <c r="AC158" s="18"/>
      <c r="AD158" s="18"/>
      <c r="AE158" s="18"/>
      <c r="AF158" s="18"/>
      <c r="AG158" s="18"/>
      <c r="AH158" s="18"/>
      <c r="AI158" s="18"/>
      <c r="AJ158" s="18"/>
      <c r="AK158" s="18"/>
      <c r="AL158" s="18"/>
      <c r="AM158" s="18"/>
      <c r="AN158" s="18"/>
      <c r="AO158" s="18"/>
      <c r="AP158" s="18"/>
      <c r="AQ158" s="18"/>
      <c r="AR158" s="18"/>
      <c r="AS158" s="21"/>
      <c r="AT158" s="21"/>
    </row>
    <row r="159" spans="1:46" x14ac:dyDescent="0.2">
      <c r="A159" s="13"/>
      <c r="B159" s="13"/>
      <c r="C159" s="18"/>
      <c r="D159" s="53" t="s">
        <v>160</v>
      </c>
      <c r="E159" s="53"/>
      <c r="F159" s="54" t="str">
        <f t="shared" ref="F159:T159" si="63">IF(AND(F156=0,F157=0),"NA",F156/(F156+F157))</f>
        <v>NA</v>
      </c>
      <c r="G159" s="54" t="str">
        <f t="shared" si="63"/>
        <v>NA</v>
      </c>
      <c r="H159" s="54" t="str">
        <f t="shared" si="63"/>
        <v>NA</v>
      </c>
      <c r="I159" s="54" t="str">
        <f t="shared" si="63"/>
        <v>NA</v>
      </c>
      <c r="J159" s="54" t="str">
        <f t="shared" si="63"/>
        <v>NA</v>
      </c>
      <c r="K159" s="54" t="str">
        <f t="shared" si="63"/>
        <v>NA</v>
      </c>
      <c r="L159" s="54" t="str">
        <f t="shared" si="63"/>
        <v>NA</v>
      </c>
      <c r="M159" s="54" t="str">
        <f t="shared" si="63"/>
        <v>NA</v>
      </c>
      <c r="N159" s="54" t="str">
        <f t="shared" si="63"/>
        <v>NA</v>
      </c>
      <c r="O159" s="54" t="str">
        <f t="shared" si="63"/>
        <v>NA</v>
      </c>
      <c r="P159" s="54" t="str">
        <f t="shared" si="63"/>
        <v>NA</v>
      </c>
      <c r="Q159" s="54" t="str">
        <f t="shared" si="63"/>
        <v>NA</v>
      </c>
      <c r="R159" s="54" t="str">
        <f t="shared" si="63"/>
        <v>NA</v>
      </c>
      <c r="S159" s="54" t="str">
        <f t="shared" si="63"/>
        <v>NA</v>
      </c>
      <c r="T159" s="54" t="str">
        <f t="shared" si="63"/>
        <v>NA</v>
      </c>
      <c r="U159" s="52" t="e">
        <f>IF(AND(#REF!&lt;&gt;0,#REF!&lt;&gt;0),"ok","ko")</f>
        <v>#REF!</v>
      </c>
      <c r="V159" s="21"/>
      <c r="W159" s="21"/>
      <c r="X159" s="21"/>
      <c r="Y159" s="13"/>
      <c r="Z159" s="13"/>
      <c r="AA159" s="13"/>
      <c r="AB159" s="18"/>
      <c r="AC159" s="18"/>
      <c r="AD159" s="18"/>
      <c r="AE159" s="18"/>
      <c r="AF159" s="18"/>
      <c r="AG159" s="18"/>
      <c r="AH159" s="18"/>
      <c r="AI159" s="18"/>
      <c r="AJ159" s="18"/>
      <c r="AK159" s="18"/>
      <c r="AL159" s="18"/>
      <c r="AM159" s="18"/>
      <c r="AN159" s="18"/>
      <c r="AO159" s="18"/>
      <c r="AP159" s="18"/>
      <c r="AQ159" s="18"/>
      <c r="AR159" s="18"/>
      <c r="AS159" s="21"/>
      <c r="AT159" s="21"/>
    </row>
  </sheetData>
  <pageMargins left="0.39374999999999999" right="0.39374999999999999" top="0.53263888888888899" bottom="0.39374999999999999" header="0.39374999999999999" footer="0.39374999999999999"/>
  <pageSetup scale="74" pageOrder="overThenDown" orientation="portrait" horizontalDpi="300" verticalDpi="300"/>
  <headerFooter>
    <oddHeader>&amp;L&amp;10RGAA 3.0 - Relevé pour le site : wwww.site.fr&amp;R&amp;10&amp;P/&amp;N -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dimension ref="A1:AMJ139"/>
  <sheetViews>
    <sheetView zoomScaleNormal="100" workbookViewId="0">
      <selection activeCell="E4" sqref="E4"/>
    </sheetView>
  </sheetViews>
  <sheetFormatPr baseColWidth="10" defaultColWidth="9.5703125" defaultRowHeight="16" x14ac:dyDescent="0.2"/>
  <cols>
    <col min="1" max="1" width="4.140625" customWidth="1"/>
    <col min="2" max="2" width="4.5703125" bestFit="1" customWidth="1"/>
    <col min="3" max="3" width="5.5703125" style="11" customWidth="1"/>
    <col min="4" max="4" width="39.85546875" style="1" customWidth="1"/>
    <col min="5" max="5" width="3.85546875" style="1" customWidth="1"/>
    <col min="6" max="6" width="3.140625" style="1" customWidth="1"/>
    <col min="7" max="7" width="79.85546875" style="1" customWidth="1"/>
    <col min="8" max="8" width="22.85546875" style="1" customWidth="1"/>
    <col min="9" max="9" width="64.42578125" style="1" customWidth="1"/>
    <col min="10" max="65" width="9.5703125" style="1"/>
    <col min="1025" max="1025" width="7.42578125" customWidth="1"/>
  </cols>
  <sheetData>
    <row r="1" spans="1:1024" x14ac:dyDescent="0.2">
      <c r="A1" s="91" t="str">
        <f>Échantillon!A1</f>
        <v>RAWeb 1 – GRILLE D'ÉVALUATION</v>
      </c>
      <c r="B1" s="91"/>
      <c r="C1" s="91"/>
      <c r="D1" s="91"/>
      <c r="E1" s="91"/>
      <c r="F1" s="91"/>
      <c r="G1" s="91"/>
      <c r="H1" s="91"/>
    </row>
    <row r="2" spans="1:1024" x14ac:dyDescent="0.2">
      <c r="A2" s="116" t="str">
        <f>CONCATENATE(Échantillon!B9," : ",Échantillon!C9)</f>
        <v>Accueil : http://www.site.lu/accueil.html</v>
      </c>
      <c r="B2" s="116"/>
      <c r="C2" s="116"/>
      <c r="D2" s="116"/>
      <c r="E2" s="116"/>
      <c r="F2" s="116"/>
      <c r="G2" s="116"/>
      <c r="H2" s="116"/>
    </row>
    <row r="3" spans="1:1024" ht="120" x14ac:dyDescent="0.2">
      <c r="A3" s="48" t="s">
        <v>25</v>
      </c>
      <c r="B3" s="48" t="s">
        <v>310</v>
      </c>
      <c r="C3" s="48" t="s">
        <v>26</v>
      </c>
      <c r="D3" s="49" t="s">
        <v>27</v>
      </c>
      <c r="E3" s="48" t="s">
        <v>150</v>
      </c>
      <c r="F3" s="48" t="s">
        <v>373</v>
      </c>
      <c r="G3" s="49" t="s">
        <v>295</v>
      </c>
      <c r="H3" s="49" t="s">
        <v>372</v>
      </c>
    </row>
    <row r="4" spans="1:1024" ht="32" x14ac:dyDescent="0.2">
      <c r="A4" s="106" t="str">
        <f>Critères!$A$3</f>
        <v>IMAGES</v>
      </c>
      <c r="B4" s="28" t="str">
        <f>Critères!B3</f>
        <v>RGAA</v>
      </c>
      <c r="C4" s="28" t="str">
        <f>Critères!C3</f>
        <v>1.1</v>
      </c>
      <c r="D4" s="23" t="str">
        <f>Critères!D3</f>
        <v>Chaque image porteuse d’information a-t-elle une alternative textuelle ?</v>
      </c>
      <c r="E4" s="23" t="s">
        <v>155</v>
      </c>
      <c r="F4" s="29" t="s">
        <v>162</v>
      </c>
      <c r="G4" s="23"/>
      <c r="H4" s="23"/>
      <c r="I4"/>
    </row>
    <row r="5" spans="1:1024" ht="32" x14ac:dyDescent="0.2">
      <c r="A5" s="107"/>
      <c r="B5" s="28" t="str">
        <f>Critères!B4</f>
        <v>RGAA</v>
      </c>
      <c r="C5" s="28" t="str">
        <f>Critères!C4</f>
        <v>1.2</v>
      </c>
      <c r="D5" s="23" t="str">
        <f>Critères!D4</f>
        <v>Chaque image de décoration est-elle correctement ignorée par les technologies d’assistance ?</v>
      </c>
      <c r="E5" s="23" t="s">
        <v>155</v>
      </c>
      <c r="F5" s="29" t="s">
        <v>162</v>
      </c>
      <c r="G5" s="23"/>
      <c r="H5" s="23"/>
      <c r="AME5" s="12"/>
      <c r="AMF5" s="12"/>
      <c r="AMG5" s="12"/>
      <c r="AMH5" s="12"/>
      <c r="AMI5" s="12"/>
      <c r="AMJ5" s="12"/>
    </row>
    <row r="6" spans="1:1024" ht="48" x14ac:dyDescent="0.2">
      <c r="A6" s="107"/>
      <c r="B6" s="28" t="str">
        <f>Critères!B5</f>
        <v>RGAA</v>
      </c>
      <c r="C6" s="28" t="str">
        <f>Critères!C5</f>
        <v>1.3</v>
      </c>
      <c r="D6" s="23" t="str">
        <f>Critères!D5</f>
        <v>Pour chaque image porteuse d'information ayant une alternative textuelle, cette alternative est-elle pertinente (hors cas particuliers) ?</v>
      </c>
      <c r="E6" s="23" t="s">
        <v>155</v>
      </c>
      <c r="F6" s="29" t="s">
        <v>162</v>
      </c>
      <c r="G6" s="23"/>
      <c r="H6" s="23"/>
    </row>
    <row r="7" spans="1:1024" ht="64" x14ac:dyDescent="0.2">
      <c r="A7" s="107"/>
      <c r="B7" s="28" t="str">
        <f>Critères!B6</f>
        <v>RGAA</v>
      </c>
      <c r="C7" s="28" t="str">
        <f>Critères!C6</f>
        <v>1.4</v>
      </c>
      <c r="D7" s="23" t="str">
        <f>Critères!D6</f>
        <v>Pour chaque image utilisée comme CAPTCHA ou comme image-test, ayant une alternative textuelle, cette alternative permet-elle d’identifier la nature et la fonction de l’image ?</v>
      </c>
      <c r="E7" s="23" t="s">
        <v>155</v>
      </c>
      <c r="F7" s="29" t="s">
        <v>162</v>
      </c>
      <c r="G7" s="23"/>
      <c r="H7" s="23"/>
    </row>
    <row r="8" spans="1:1024" ht="48" x14ac:dyDescent="0.2">
      <c r="A8" s="107"/>
      <c r="B8" s="28" t="str">
        <f>Critères!B7</f>
        <v>RGAA</v>
      </c>
      <c r="C8" s="28" t="str">
        <f>Critères!C7</f>
        <v>1.5</v>
      </c>
      <c r="D8" s="23" t="str">
        <f>Critères!D7</f>
        <v>Pour chaque image utilisée comme CAPTCHA, une solution d’accès alternatif au contenu ou à la fonction du CAPTCHA est-elle présente ?</v>
      </c>
      <c r="E8" s="23" t="s">
        <v>155</v>
      </c>
      <c r="F8" s="29" t="s">
        <v>162</v>
      </c>
      <c r="G8" s="43"/>
      <c r="H8" s="23"/>
    </row>
    <row r="9" spans="1:1024" ht="32" x14ac:dyDescent="0.2">
      <c r="A9" s="107"/>
      <c r="B9" s="28" t="str">
        <f>Critères!B8</f>
        <v>RGAA</v>
      </c>
      <c r="C9" s="28" t="str">
        <f>Critères!C8</f>
        <v>1.6</v>
      </c>
      <c r="D9" s="23" t="str">
        <f>Critères!D8</f>
        <v>Chaque image porteuse d’information a-t-elle, si nécessaire, une description détaillée ?</v>
      </c>
      <c r="E9" s="23" t="s">
        <v>155</v>
      </c>
      <c r="F9" s="29" t="s">
        <v>162</v>
      </c>
      <c r="G9" s="23"/>
      <c r="H9" s="23"/>
    </row>
    <row r="10" spans="1:1024" ht="32" x14ac:dyDescent="0.2">
      <c r="A10" s="107"/>
      <c r="B10" s="28" t="str">
        <f>Critères!B9</f>
        <v>RGAA</v>
      </c>
      <c r="C10" s="28" t="str">
        <f>Critères!C9</f>
        <v>1.7</v>
      </c>
      <c r="D10" s="23" t="str">
        <f>Critères!D9</f>
        <v>Pour chaque image porteuse d’information ayant une description détaillée, cette description est-elle pertinente ?</v>
      </c>
      <c r="E10" s="23" t="s">
        <v>155</v>
      </c>
      <c r="F10" s="29" t="s">
        <v>162</v>
      </c>
      <c r="G10" s="23"/>
      <c r="H10" s="23"/>
    </row>
    <row r="11" spans="1:1024" ht="64" x14ac:dyDescent="0.2">
      <c r="A11" s="107"/>
      <c r="B11" s="28" t="str">
        <f>Critères!B10</f>
        <v>RGAA</v>
      </c>
      <c r="C11" s="28" t="str">
        <f>Critères!C10</f>
        <v>1.8</v>
      </c>
      <c r="D11" s="23" t="str">
        <f>Critères!D10</f>
        <v>Chaque image texte porteuse d’information, en l’absence d’un mécanisme de remplacement, doit si possible être remplacée par du texte stylé. Cette règle est-elle respectée (hors cas particuliers) ?</v>
      </c>
      <c r="E11" s="23" t="s">
        <v>155</v>
      </c>
      <c r="F11" s="29" t="s">
        <v>162</v>
      </c>
      <c r="G11" s="23"/>
      <c r="H11" s="23"/>
    </row>
    <row r="12" spans="1:1024" ht="32" x14ac:dyDescent="0.2">
      <c r="A12" s="108"/>
      <c r="B12" s="28" t="str">
        <f>Critères!B11</f>
        <v>RGAA</v>
      </c>
      <c r="C12" s="28" t="str">
        <f>Critères!C11</f>
        <v>1.9</v>
      </c>
      <c r="D12" s="23" t="str">
        <f>Critères!D11</f>
        <v>Chaque légende d’image est-elle, si nécessaire, correctement reliée à l’image correspondante ?</v>
      </c>
      <c r="E12" s="23" t="s">
        <v>155</v>
      </c>
      <c r="F12" s="29" t="s">
        <v>162</v>
      </c>
      <c r="G12" s="23"/>
      <c r="H12" s="23"/>
    </row>
    <row r="13" spans="1:1024" ht="17" x14ac:dyDescent="0.2">
      <c r="A13" s="106" t="str">
        <f>Critères!$A$12</f>
        <v>CADRES</v>
      </c>
      <c r="B13" s="28" t="str">
        <f>Critères!B12</f>
        <v>RGAA</v>
      </c>
      <c r="C13" s="28" t="str">
        <f>Critères!C12</f>
        <v>2.1</v>
      </c>
      <c r="D13" s="23" t="str">
        <f>Critères!D12</f>
        <v>Chaque cadre a-t-il un titre de cadre ?</v>
      </c>
      <c r="E13" s="23" t="s">
        <v>155</v>
      </c>
      <c r="F13" s="29" t="s">
        <v>162</v>
      </c>
      <c r="G13" s="30"/>
      <c r="H13" s="23"/>
    </row>
    <row r="14" spans="1:1024" ht="32" x14ac:dyDescent="0.2">
      <c r="A14" s="108"/>
      <c r="B14" s="28" t="str">
        <f>Critères!B13</f>
        <v>RGAA</v>
      </c>
      <c r="C14" s="28" t="str">
        <f>Critères!C13</f>
        <v>2.2</v>
      </c>
      <c r="D14" s="23" t="str">
        <f>Critères!D13</f>
        <v>Pour chaque cadre ayant un titre de cadre, ce titre de cadre est-il pertinent ?</v>
      </c>
      <c r="E14" s="23" t="s">
        <v>155</v>
      </c>
      <c r="F14" s="29" t="s">
        <v>162</v>
      </c>
      <c r="G14" s="23"/>
      <c r="H14" s="23"/>
    </row>
    <row r="15" spans="1:1024" ht="48" x14ac:dyDescent="0.2">
      <c r="A15" s="106" t="str">
        <f>Critères!$A$14</f>
        <v>COULEURS</v>
      </c>
      <c r="B15" s="28" t="str">
        <f>Critères!B14</f>
        <v>RGAA</v>
      </c>
      <c r="C15" s="28" t="str">
        <f>Critères!C14</f>
        <v>3.1</v>
      </c>
      <c r="D15" s="23" t="str">
        <f>Critères!D14</f>
        <v>Dans chaque page web, l’information ne doit pas être donnée uniquement par la couleur. Cette règle est-elle respectée ?</v>
      </c>
      <c r="E15" s="23" t="s">
        <v>155</v>
      </c>
      <c r="F15" s="29" t="s">
        <v>162</v>
      </c>
      <c r="G15" s="23"/>
      <c r="H15" s="23"/>
    </row>
    <row r="16" spans="1:1024" ht="48" x14ac:dyDescent="0.2">
      <c r="A16" s="107"/>
      <c r="B16" s="28" t="str">
        <f>Critères!B15</f>
        <v>RGAA</v>
      </c>
      <c r="C16" s="28" t="str">
        <f>Critères!C15</f>
        <v>3.2</v>
      </c>
      <c r="D16" s="23" t="str">
        <f>Critères!D15</f>
        <v>Dans chaque page web, le contraste entre la couleur du texte et la couleur de son arrière-plan est-il suffisamment élevé (hors cas particuliers) ?</v>
      </c>
      <c r="E16" s="23" t="s">
        <v>155</v>
      </c>
      <c r="F16" s="29" t="s">
        <v>162</v>
      </c>
      <c r="G16" s="23"/>
      <c r="H16" s="23"/>
    </row>
    <row r="17" spans="1:8" ht="64" x14ac:dyDescent="0.2">
      <c r="A17" s="108"/>
      <c r="B17" s="28" t="str">
        <f>Critères!B16</f>
        <v>RGAA</v>
      </c>
      <c r="C17" s="28" t="str">
        <f>Critères!C16</f>
        <v>3.3</v>
      </c>
      <c r="D17" s="23" t="str">
        <f>Critères!D16</f>
        <v>Dans chaque page web, les couleurs utilisées dans les composants d’interface ou les éléments graphiques porteurs d’informations sont-elles suffisamment contrastées (hors cas particuliers) ?</v>
      </c>
      <c r="E17" s="23" t="s">
        <v>155</v>
      </c>
      <c r="F17" s="29" t="s">
        <v>162</v>
      </c>
      <c r="G17" s="23"/>
      <c r="H17" s="23"/>
    </row>
    <row r="18" spans="1:8" ht="48" x14ac:dyDescent="0.2">
      <c r="A18" s="106" t="str">
        <f>Critères!$A$17</f>
        <v>MULTIMÉDIA</v>
      </c>
      <c r="B18" s="28" t="str">
        <f>Critères!B17</f>
        <v>RGAA</v>
      </c>
      <c r="C18" s="28" t="str">
        <f>Critères!C17</f>
        <v>4.1</v>
      </c>
      <c r="D18" s="23" t="str">
        <f>Critères!D17</f>
        <v>Chaque média temporel pré-enregistré a-t-il, si nécessaire, une transcription textuelle ou une audiodescription (hors cas particuliers) ?</v>
      </c>
      <c r="E18" s="23" t="s">
        <v>155</v>
      </c>
      <c r="F18" s="29" t="s">
        <v>162</v>
      </c>
      <c r="G18" s="23"/>
      <c r="H18" s="23"/>
    </row>
    <row r="19" spans="1:8" ht="64" x14ac:dyDescent="0.2">
      <c r="A19" s="107"/>
      <c r="B19" s="28" t="str">
        <f>Critères!B18</f>
        <v>RGAA</v>
      </c>
      <c r="C19" s="28" t="str">
        <f>Critères!C18</f>
        <v>4.2</v>
      </c>
      <c r="D19" s="23" t="str">
        <f>Critères!D18</f>
        <v>Pour chaque média temporel pré-enregistré ayant une transcription textuelle ou une audiodescription synchronisée, celles-ci sont-elles pertinentes (hors cas particuliers) ?</v>
      </c>
      <c r="E19" s="23" t="s">
        <v>155</v>
      </c>
      <c r="F19" s="29" t="s">
        <v>162</v>
      </c>
      <c r="G19" s="23"/>
      <c r="H19" s="23"/>
    </row>
    <row r="20" spans="1:8" ht="48" x14ac:dyDescent="0.2">
      <c r="A20" s="107"/>
      <c r="B20" s="28" t="str">
        <f>Critères!B19</f>
        <v>RGAA</v>
      </c>
      <c r="C20" s="28" t="str">
        <f>Critères!C19</f>
        <v>4.3</v>
      </c>
      <c r="D20" s="23" t="str">
        <f>Critères!D19</f>
        <v>Chaque média temporel synchronisé pré-enregistré a-t-il, si nécessaire, des sous-titres synchronisés (hors cas particuliers) ?</v>
      </c>
      <c r="E20" s="23" t="s">
        <v>155</v>
      </c>
      <c r="F20" s="29" t="s">
        <v>162</v>
      </c>
      <c r="G20" s="23"/>
      <c r="H20" s="23"/>
    </row>
    <row r="21" spans="1:8" ht="48" x14ac:dyDescent="0.2">
      <c r="A21" s="107"/>
      <c r="B21" s="28" t="str">
        <f>Critères!B20</f>
        <v>RGAA</v>
      </c>
      <c r="C21" s="28" t="str">
        <f>Critères!C20</f>
        <v>4.4</v>
      </c>
      <c r="D21" s="23" t="str">
        <f>Critères!D20</f>
        <v>Pour chaque média temporel synchronisé pré-enregistré ayant des sous-titres synchronisés, ces sous-titres sont-ils pertinents ?</v>
      </c>
      <c r="E21" s="23" t="s">
        <v>155</v>
      </c>
      <c r="F21" s="29" t="s">
        <v>162</v>
      </c>
      <c r="G21" s="23"/>
      <c r="H21" s="23"/>
    </row>
    <row r="22" spans="1:8" ht="32" x14ac:dyDescent="0.2">
      <c r="A22" s="107"/>
      <c r="B22" s="28" t="str">
        <f>Critères!B21</f>
        <v>RGAA</v>
      </c>
      <c r="C22" s="28" t="str">
        <f>Critères!C21</f>
        <v>4.5</v>
      </c>
      <c r="D22" s="23" t="str">
        <f>Critères!D21</f>
        <v>Chaque média temporel pré-enregistré a-t-il, si nécessaire, une audiodescription synchronisée (hors cas particuliers) ?</v>
      </c>
      <c r="E22" s="23" t="s">
        <v>155</v>
      </c>
      <c r="F22" s="29" t="s">
        <v>162</v>
      </c>
      <c r="G22" s="23"/>
      <c r="H22" s="23"/>
    </row>
    <row r="23" spans="1:8" ht="32" x14ac:dyDescent="0.2">
      <c r="A23" s="107"/>
      <c r="B23" s="28" t="str">
        <f>Critères!B22</f>
        <v>RGAA</v>
      </c>
      <c r="C23" s="28" t="str">
        <f>Critères!C22</f>
        <v>4.6</v>
      </c>
      <c r="D23" s="23" t="str">
        <f>Critères!D22</f>
        <v>Pour chaque média temporel pré-enregistré ayant une audiodescription synchronisée, celle-ci est-elle pertinente ?</v>
      </c>
      <c r="E23" s="23" t="s">
        <v>155</v>
      </c>
      <c r="F23" s="29" t="s">
        <v>162</v>
      </c>
      <c r="G23" s="23"/>
      <c r="H23" s="23"/>
    </row>
    <row r="24" spans="1:8" ht="32" x14ac:dyDescent="0.2">
      <c r="A24" s="107"/>
      <c r="B24" s="28" t="str">
        <f>Critères!B23</f>
        <v>RGAA</v>
      </c>
      <c r="C24" s="28" t="str">
        <f>Critères!C23</f>
        <v>4.7</v>
      </c>
      <c r="D24" s="23" t="str">
        <f>Critères!D23</f>
        <v>Chaque média temporel est-il clairement identifiable (hors cas particuliers) ?</v>
      </c>
      <c r="E24" s="23" t="s">
        <v>155</v>
      </c>
      <c r="F24" s="29" t="s">
        <v>162</v>
      </c>
      <c r="G24" s="23"/>
      <c r="H24" s="23"/>
    </row>
    <row r="25" spans="1:8" ht="32" x14ac:dyDescent="0.2">
      <c r="A25" s="107"/>
      <c r="B25" s="28" t="str">
        <f>Critères!B24</f>
        <v>RGAA</v>
      </c>
      <c r="C25" s="28" t="str">
        <f>Critères!C24</f>
        <v>4.8</v>
      </c>
      <c r="D25" s="23" t="str">
        <f>Critères!D24</f>
        <v>Chaque média non temporel a-t-il, si nécessaire, une alternative (hors cas particuliers) ?</v>
      </c>
      <c r="E25" s="23" t="s">
        <v>155</v>
      </c>
      <c r="F25" s="29" t="s">
        <v>162</v>
      </c>
      <c r="G25" s="23"/>
      <c r="H25" s="23"/>
    </row>
    <row r="26" spans="1:8" ht="32" x14ac:dyDescent="0.2">
      <c r="A26" s="107"/>
      <c r="B26" s="28" t="str">
        <f>Critères!B25</f>
        <v>RGAA</v>
      </c>
      <c r="C26" s="28" t="str">
        <f>Critères!C25</f>
        <v>4.9</v>
      </c>
      <c r="D26" s="23" t="str">
        <f>Critères!D25</f>
        <v>Pour chaque média non temporel ayant une alternative, cette alternative est-elle pertinente ?</v>
      </c>
      <c r="E26" s="23" t="s">
        <v>155</v>
      </c>
      <c r="F26" s="29" t="s">
        <v>162</v>
      </c>
      <c r="G26" s="23"/>
      <c r="H26" s="23"/>
    </row>
    <row r="27" spans="1:8" ht="32" x14ac:dyDescent="0.2">
      <c r="A27" s="107"/>
      <c r="B27" s="28" t="str">
        <f>Critères!B26</f>
        <v>RGAA</v>
      </c>
      <c r="C27" s="28" t="str">
        <f>Critères!C26</f>
        <v>4.10</v>
      </c>
      <c r="D27" s="23" t="str">
        <f>Critères!D26</f>
        <v>Chaque son déclenché automatiquement est-il contrôlable par l’utilisateur ?</v>
      </c>
      <c r="E27" s="23" t="s">
        <v>155</v>
      </c>
      <c r="F27" s="29" t="s">
        <v>162</v>
      </c>
      <c r="G27" s="23"/>
      <c r="H27" s="23"/>
    </row>
    <row r="28" spans="1:8" ht="48" x14ac:dyDescent="0.2">
      <c r="A28" s="107"/>
      <c r="B28" s="28" t="str">
        <f>Critères!B27</f>
        <v>RGAA</v>
      </c>
      <c r="C28" s="28" t="str">
        <f>Critères!C27</f>
        <v>4.11</v>
      </c>
      <c r="D28" s="23" t="str">
        <f>Critères!D27</f>
        <v>La consultation de chaque média temporel est-elle, si nécessaire, contrôlable par le clavier et tout dispositif de pointage ?</v>
      </c>
      <c r="E28" s="23" t="s">
        <v>155</v>
      </c>
      <c r="F28" s="29" t="s">
        <v>162</v>
      </c>
      <c r="G28" s="23"/>
      <c r="H28" s="23"/>
    </row>
    <row r="29" spans="1:8" ht="32" x14ac:dyDescent="0.2">
      <c r="A29" s="107"/>
      <c r="B29" s="28" t="str">
        <f>Critères!B28</f>
        <v>RGAA</v>
      </c>
      <c r="C29" s="28" t="str">
        <f>Critères!C28</f>
        <v>4.12</v>
      </c>
      <c r="D29" s="23" t="str">
        <f>Critères!D28</f>
        <v>La consultation de chaque média non temporel est-elle contrôlable par le clavier et tout dispositif de pointage ?</v>
      </c>
      <c r="E29" s="23" t="s">
        <v>155</v>
      </c>
      <c r="F29" s="29" t="s">
        <v>162</v>
      </c>
      <c r="G29" s="23"/>
      <c r="H29" s="23"/>
    </row>
    <row r="30" spans="1:8" ht="32" x14ac:dyDescent="0.2">
      <c r="A30" s="107"/>
      <c r="B30" s="28" t="str">
        <f>Critères!B29</f>
        <v>RGAA</v>
      </c>
      <c r="C30" s="28" t="str">
        <f>Critères!C29</f>
        <v>4.13</v>
      </c>
      <c r="D30" s="23" t="str">
        <f>Critères!D29</f>
        <v>Chaque média temporel et non temporel est-il compatible avec les technologies d’assistance (hors cas particuliers) ?</v>
      </c>
      <c r="E30" s="23" t="s">
        <v>155</v>
      </c>
      <c r="F30" s="29" t="s">
        <v>162</v>
      </c>
      <c r="G30" s="23"/>
      <c r="H30" s="23"/>
    </row>
    <row r="31" spans="1:8" ht="80" x14ac:dyDescent="0.2">
      <c r="A31" s="107"/>
      <c r="B31" s="28" t="str">
        <f>Critères!B30</f>
        <v>-</v>
      </c>
      <c r="C31" s="28" t="str">
        <f>Critères!C30</f>
        <v>4.14</v>
      </c>
      <c r="D31" s="23" t="str">
        <f>Critères!D30</f>
        <v xml:space="preserve">Pour chaque média temporel qui dispose d’une piste de sous-titres synchronisés ou d’une audiodescription , les fonctionnalités de contrôle de ces alternatives sont-elles présentées au même niveau que les fonctionnalités principales  ? </v>
      </c>
      <c r="E31" s="23" t="s">
        <v>155</v>
      </c>
      <c r="F31" s="29" t="s">
        <v>162</v>
      </c>
      <c r="G31" s="23"/>
      <c r="H31" s="23"/>
    </row>
    <row r="32" spans="1:8" ht="64" x14ac:dyDescent="0.2">
      <c r="A32" s="107"/>
      <c r="B32" s="28" t="str">
        <f>Critères!B31</f>
        <v>-</v>
      </c>
      <c r="C32" s="28" t="str">
        <f>Critères!C31</f>
        <v>4.15</v>
      </c>
      <c r="D32" s="23" t="str">
        <f>Critères!D31</f>
        <v>Pour chaque fonctionnalité qui transmet, convertit ou enregistre un média temporel synchronisé pré-enregistré qui possède une piste de sous-titres, à l’issue du processus, les sous-titres sont-ils correctement conservés ?</v>
      </c>
      <c r="E32" s="23" t="s">
        <v>155</v>
      </c>
      <c r="F32" s="29" t="s">
        <v>162</v>
      </c>
      <c r="G32" s="23"/>
      <c r="H32" s="23"/>
    </row>
    <row r="33" spans="1:9" ht="64" x14ac:dyDescent="0.2">
      <c r="A33" s="107"/>
      <c r="B33" s="28" t="str">
        <f>Critères!B32</f>
        <v>-</v>
      </c>
      <c r="C33" s="28" t="str">
        <f>Critères!C32</f>
        <v>4.16</v>
      </c>
      <c r="D33" s="23" t="str">
        <f>Critères!D32</f>
        <v>Pour chaque fonctionnalité qui transmet, convertit ou enregistre un média temporel pré-enregistré avec une audiodescription synchronisée, à l’issue du processus, l’audiodescription est-elle correctement conservée ?</v>
      </c>
      <c r="E33" s="23" t="s">
        <v>155</v>
      </c>
      <c r="F33" s="29" t="s">
        <v>162</v>
      </c>
      <c r="G33" s="23"/>
      <c r="H33" s="23"/>
    </row>
    <row r="34" spans="1:9" ht="48" x14ac:dyDescent="0.2">
      <c r="A34" s="107"/>
      <c r="B34" s="28" t="str">
        <f>Critères!B33</f>
        <v>-</v>
      </c>
      <c r="C34" s="28" t="str">
        <f>Critères!C33</f>
        <v>4.17</v>
      </c>
      <c r="D34" s="23" t="str">
        <f>Critères!D33</f>
        <v>Pour chaque média temporel pré-enregistré, la présentation des sous-titres est-elle contrôlable par l’utilisateur (hors cas particuliers) ?</v>
      </c>
      <c r="E34" s="23" t="s">
        <v>155</v>
      </c>
      <c r="F34" s="29" t="s">
        <v>162</v>
      </c>
      <c r="G34" s="23"/>
      <c r="H34" s="23"/>
    </row>
    <row r="35" spans="1:9" ht="48" x14ac:dyDescent="0.2">
      <c r="A35" s="108"/>
      <c r="B35" s="28" t="str">
        <f>Critères!B34</f>
        <v>-</v>
      </c>
      <c r="C35" s="28" t="str">
        <f>Critères!C34</f>
        <v>4.18</v>
      </c>
      <c r="D35" s="23" t="str">
        <f>Critères!D34</f>
        <v>Pour chaque média temporel synchronisé pré-enregistré qui possède des sous-titres de traduction synchronisés, ceux-ci peuvent-ils être vocalisés (hors cas particuliers) ?</v>
      </c>
      <c r="E35" s="23" t="s">
        <v>155</v>
      </c>
      <c r="F35" s="29" t="s">
        <v>162</v>
      </c>
      <c r="G35" s="23"/>
      <c r="H35" s="23"/>
    </row>
    <row r="36" spans="1:9" ht="17" x14ac:dyDescent="0.2">
      <c r="A36" s="106" t="str">
        <f>Critères!$A$35</f>
        <v>TABLEAUX</v>
      </c>
      <c r="B36" s="28" t="str">
        <f>Critères!B35</f>
        <v>RGAA</v>
      </c>
      <c r="C36" s="28" t="str">
        <f>Critères!C35</f>
        <v>5.1</v>
      </c>
      <c r="D36" s="23" t="str">
        <f>Critères!D35</f>
        <v>Chaque tableau de données complexe a-t-il un résumé ?</v>
      </c>
      <c r="E36" s="23" t="s">
        <v>155</v>
      </c>
      <c r="F36" s="29" t="s">
        <v>162</v>
      </c>
      <c r="G36" s="23"/>
      <c r="H36" s="23"/>
    </row>
    <row r="37" spans="1:9" ht="32" x14ac:dyDescent="0.2">
      <c r="A37" s="107"/>
      <c r="B37" s="28" t="str">
        <f>Critères!B36</f>
        <v>RGAA</v>
      </c>
      <c r="C37" s="28" t="str">
        <f>Critères!C36</f>
        <v>5.2</v>
      </c>
      <c r="D37" s="23" t="str">
        <f>Critères!D36</f>
        <v>Pour chaque tableau de données complexe ayant un résumé, celui-ci est-il pertinent ?</v>
      </c>
      <c r="E37" s="23" t="s">
        <v>155</v>
      </c>
      <c r="F37" s="29" t="s">
        <v>162</v>
      </c>
      <c r="G37" s="23"/>
      <c r="H37" s="23"/>
    </row>
    <row r="38" spans="1:9" ht="32" x14ac:dyDescent="0.2">
      <c r="A38" s="107"/>
      <c r="B38" s="28" t="str">
        <f>Critères!B37</f>
        <v>RGAA</v>
      </c>
      <c r="C38" s="28" t="str">
        <f>Critères!C37</f>
        <v>5.3</v>
      </c>
      <c r="D38" s="23" t="str">
        <f>Critères!D37</f>
        <v>Pour chaque tableau de mise en forme, le contenu linéarisé reste-t-il compréhensible ?</v>
      </c>
      <c r="E38" s="23" t="s">
        <v>155</v>
      </c>
      <c r="F38" s="29" t="s">
        <v>162</v>
      </c>
      <c r="G38" s="23"/>
      <c r="H38" s="23"/>
    </row>
    <row r="39" spans="1:9" ht="32" x14ac:dyDescent="0.2">
      <c r="A39" s="107"/>
      <c r="B39" s="28" t="str">
        <f>Critères!B38</f>
        <v>RGAA</v>
      </c>
      <c r="C39" s="28" t="str">
        <f>Critères!C38</f>
        <v>5.4</v>
      </c>
      <c r="D39" s="23" t="str">
        <f>Critères!D38</f>
        <v>Pour chaque tableau de données ayant un titre, le titre est-il correctement associé au tableau de données ?</v>
      </c>
      <c r="E39" s="23" t="s">
        <v>155</v>
      </c>
      <c r="F39" s="29" t="s">
        <v>162</v>
      </c>
      <c r="G39" s="23"/>
      <c r="H39" s="23"/>
    </row>
    <row r="40" spans="1:9" ht="32" x14ac:dyDescent="0.2">
      <c r="A40" s="107"/>
      <c r="B40" s="28" t="str">
        <f>Critères!B39</f>
        <v>RGAA</v>
      </c>
      <c r="C40" s="28" t="str">
        <f>Critères!C39</f>
        <v>5.5</v>
      </c>
      <c r="D40" s="23" t="str">
        <f>Critères!D39</f>
        <v>Pour chaque tableau de données ayant un titre, celui-ci est-il pertinent ?</v>
      </c>
      <c r="E40" s="23" t="s">
        <v>155</v>
      </c>
      <c r="F40" s="29" t="s">
        <v>162</v>
      </c>
      <c r="G40" s="31"/>
      <c r="H40" s="23"/>
    </row>
    <row r="41" spans="1:9" ht="48" x14ac:dyDescent="0.2">
      <c r="A41" s="107"/>
      <c r="B41" s="28" t="str">
        <f>Critères!B40</f>
        <v>RGAA</v>
      </c>
      <c r="C41" s="28" t="str">
        <f>Critères!C40</f>
        <v>5.6</v>
      </c>
      <c r="D41" s="23" t="str">
        <f>Critères!D40</f>
        <v>Pour chaque tableau de données, chaque en-tête de colonnes et chaque en-tête de lignes sont-ils correctement déclarés ?</v>
      </c>
      <c r="E41" s="23" t="s">
        <v>155</v>
      </c>
      <c r="F41" s="29" t="s">
        <v>162</v>
      </c>
      <c r="G41" s="23"/>
      <c r="H41" s="23"/>
    </row>
    <row r="42" spans="1:9" ht="48" x14ac:dyDescent="0.2">
      <c r="A42" s="107"/>
      <c r="B42" s="28" t="str">
        <f>Critères!B41</f>
        <v>RGAA</v>
      </c>
      <c r="C42" s="28" t="str">
        <f>Critères!C41</f>
        <v>5.7</v>
      </c>
      <c r="D42" s="23" t="str">
        <f>Critères!D41</f>
        <v>Pour chaque tableau de données, la technique appropriée permettant d’associer chaque cellule avec ses en-têtes est-elle utilisée (hors cas particuliers) ?</v>
      </c>
      <c r="E42" s="23" t="s">
        <v>155</v>
      </c>
      <c r="F42" s="29" t="s">
        <v>162</v>
      </c>
      <c r="G42" s="23"/>
      <c r="H42" s="23"/>
    </row>
    <row r="43" spans="1:9" ht="48" x14ac:dyDescent="0.2">
      <c r="A43" s="108"/>
      <c r="B43" s="28" t="str">
        <f>Critères!B42</f>
        <v>RGAA</v>
      </c>
      <c r="C43" s="28" t="str">
        <f>Critères!C42</f>
        <v>5.8</v>
      </c>
      <c r="D43" s="23" t="str">
        <f>Critères!D42</f>
        <v>Chaque tableau de mise en forme ne doit pas utiliser d’éléments propres aux tableaux de données. Cette règle est-elle respectée ?</v>
      </c>
      <c r="E43" s="23" t="s">
        <v>155</v>
      </c>
      <c r="F43" s="29" t="s">
        <v>162</v>
      </c>
      <c r="G43" s="23"/>
      <c r="H43" s="23"/>
    </row>
    <row r="44" spans="1:9" ht="17" x14ac:dyDescent="0.2">
      <c r="A44" s="106" t="str">
        <f>Critères!$A$43</f>
        <v>LIENS</v>
      </c>
      <c r="B44" s="28" t="str">
        <f>Critères!B43</f>
        <v>RGAA</v>
      </c>
      <c r="C44" s="28" t="str">
        <f>Critères!C43</f>
        <v>6.1</v>
      </c>
      <c r="D44" s="23" t="str">
        <f>Critères!D43</f>
        <v>Chaque lien est-il explicite (hors cas particuliers) ?</v>
      </c>
      <c r="E44" s="23" t="s">
        <v>155</v>
      </c>
      <c r="F44" s="29" t="s">
        <v>162</v>
      </c>
      <c r="G44" s="23"/>
      <c r="H44" s="23"/>
    </row>
    <row r="45" spans="1:9" ht="17" x14ac:dyDescent="0.2">
      <c r="A45" s="108"/>
      <c r="B45" s="28" t="str">
        <f>Critères!B44</f>
        <v>RGAA</v>
      </c>
      <c r="C45" s="28" t="str">
        <f>Critères!C44</f>
        <v>6.2</v>
      </c>
      <c r="D45" s="23" t="str">
        <f>Critères!D44</f>
        <v>Dans chaque page web, chaque lien a-t-il un intitulé ?</v>
      </c>
      <c r="E45" s="23" t="s">
        <v>155</v>
      </c>
      <c r="F45" s="29" t="s">
        <v>162</v>
      </c>
      <c r="G45" s="23"/>
      <c r="H45" s="23"/>
    </row>
    <row r="46" spans="1:9" ht="32" x14ac:dyDescent="0.2">
      <c r="A46" s="106" t="str">
        <f>Critères!$A$45</f>
        <v>SCRIPTS</v>
      </c>
      <c r="B46" s="28" t="str">
        <f>Critères!B45</f>
        <v>RGAA</v>
      </c>
      <c r="C46" s="28" t="str">
        <f>Critères!C45</f>
        <v>7.1</v>
      </c>
      <c r="D46" s="23" t="str">
        <f>Critères!D45</f>
        <v>Chaque script est-il, si nécessaire, compatible avec les technologies d’assistance ?</v>
      </c>
      <c r="E46" s="23" t="s">
        <v>155</v>
      </c>
      <c r="F46" s="29" t="s">
        <v>162</v>
      </c>
      <c r="G46" s="23"/>
      <c r="H46" s="23"/>
    </row>
    <row r="47" spans="1:9" ht="32" x14ac:dyDescent="0.2">
      <c r="A47" s="107"/>
      <c r="B47" s="28" t="str">
        <f>Critères!B46</f>
        <v>RGAA</v>
      </c>
      <c r="C47" s="28" t="str">
        <f>Critères!C46</f>
        <v>7.2</v>
      </c>
      <c r="D47" s="23" t="str">
        <f>Critères!D46</f>
        <v>Pour chaque script ayant une alternative, cette alternative est-elle pertinente ?</v>
      </c>
      <c r="E47" s="23" t="s">
        <v>155</v>
      </c>
      <c r="F47" s="29" t="s">
        <v>162</v>
      </c>
      <c r="G47" s="23"/>
      <c r="H47" s="23"/>
      <c r="I47" s="37"/>
    </row>
    <row r="48" spans="1:9" ht="32" x14ac:dyDescent="0.2">
      <c r="A48" s="107"/>
      <c r="B48" s="28" t="str">
        <f>Critères!B47</f>
        <v>RGAA</v>
      </c>
      <c r="C48" s="28" t="str">
        <f>Critères!C47</f>
        <v>7.3</v>
      </c>
      <c r="D48" s="23" t="str">
        <f>Critères!D47</f>
        <v>Chaque script est-il contrôlable par le clavier et par tout dispositif de pointage (hors cas particuliers) ?</v>
      </c>
      <c r="E48" s="23" t="s">
        <v>155</v>
      </c>
      <c r="F48" s="29" t="s">
        <v>162</v>
      </c>
      <c r="G48" s="23"/>
      <c r="H48" s="23"/>
    </row>
    <row r="49" spans="1:8" ht="32" x14ac:dyDescent="0.2">
      <c r="A49" s="107"/>
      <c r="B49" s="28" t="str">
        <f>Critères!B48</f>
        <v>RGAA</v>
      </c>
      <c r="C49" s="28" t="str">
        <f>Critères!C48</f>
        <v>7.4</v>
      </c>
      <c r="D49" s="23" t="str">
        <f>Critères!D48</f>
        <v>Pour chaque script qui initie un changement de contexte, l’utilisateur est-il averti ou en a-t-il le contrôle ?</v>
      </c>
      <c r="E49" s="23" t="s">
        <v>155</v>
      </c>
      <c r="F49" s="29" t="s">
        <v>162</v>
      </c>
      <c r="G49" s="23"/>
      <c r="H49" s="23"/>
    </row>
    <row r="50" spans="1:8" ht="32" x14ac:dyDescent="0.2">
      <c r="A50" s="108"/>
      <c r="B50" s="28" t="str">
        <f>Critères!B49</f>
        <v>RGAA</v>
      </c>
      <c r="C50" s="28" t="str">
        <f>Critères!C49</f>
        <v>7.5</v>
      </c>
      <c r="D50" s="23" t="str">
        <f>Critères!D49</f>
        <v>Dans chaque page web, les messages de statut sont-ils correctement restitués par les technologies d’assistance ?</v>
      </c>
      <c r="E50" s="23" t="s">
        <v>155</v>
      </c>
      <c r="F50" s="29" t="s">
        <v>162</v>
      </c>
      <c r="G50" s="23"/>
      <c r="H50" s="23"/>
    </row>
    <row r="51" spans="1:8" ht="17" x14ac:dyDescent="0.2">
      <c r="A51" s="106" t="str">
        <f>Critères!$A$50</f>
        <v>ÉLÉMENTS OBLIGATOIRES</v>
      </c>
      <c r="B51" s="28" t="str">
        <f>Critères!B50</f>
        <v>RGAA</v>
      </c>
      <c r="C51" s="28" t="str">
        <f>Critères!C50</f>
        <v>8.1</v>
      </c>
      <c r="D51" s="23" t="str">
        <f>Critères!D50</f>
        <v>Chaque page web est-elle définie par un type de document ?</v>
      </c>
      <c r="E51" s="23" t="s">
        <v>155</v>
      </c>
      <c r="F51" s="29" t="s">
        <v>162</v>
      </c>
      <c r="G51" s="23"/>
      <c r="H51" s="23"/>
    </row>
    <row r="52" spans="1:8" ht="32" x14ac:dyDescent="0.2">
      <c r="A52" s="107"/>
      <c r="B52" s="28" t="str">
        <f>Critères!B51</f>
        <v>RGAA</v>
      </c>
      <c r="C52" s="28" t="str">
        <f>Critères!C51</f>
        <v>8.2</v>
      </c>
      <c r="D52" s="23" t="str">
        <f>Critères!D51</f>
        <v>Pour chaque page web, le code source généré est-il valide selon le type de document spécifié (hors cas particuliers) ?</v>
      </c>
      <c r="E52" s="23" t="s">
        <v>155</v>
      </c>
      <c r="F52" s="29" t="s">
        <v>162</v>
      </c>
      <c r="G52" s="23"/>
      <c r="H52" s="23"/>
    </row>
    <row r="53" spans="1:8" ht="32" x14ac:dyDescent="0.2">
      <c r="A53" s="107"/>
      <c r="B53" s="28" t="str">
        <f>Critères!B52</f>
        <v>RGAA</v>
      </c>
      <c r="C53" s="28" t="str">
        <f>Critères!C52</f>
        <v>8.3</v>
      </c>
      <c r="D53" s="23" t="str">
        <f>Critères!D52</f>
        <v>Dans chaque page web, la langue par défaut est-elle présente ?</v>
      </c>
      <c r="E53" s="23" t="s">
        <v>155</v>
      </c>
      <c r="F53" s="29" t="s">
        <v>162</v>
      </c>
      <c r="G53" s="23"/>
      <c r="H53" s="23"/>
    </row>
    <row r="54" spans="1:8" ht="32" x14ac:dyDescent="0.2">
      <c r="A54" s="107"/>
      <c r="B54" s="28" t="str">
        <f>Critères!B53</f>
        <v>RGAA</v>
      </c>
      <c r="C54" s="28" t="str">
        <f>Critères!C53</f>
        <v>8.4</v>
      </c>
      <c r="D54" s="23" t="str">
        <f>Critères!D53</f>
        <v>Pour chaque page web ayant une langue par défaut, le code de langue est-il pertinent ?</v>
      </c>
      <c r="E54" s="23" t="s">
        <v>155</v>
      </c>
      <c r="F54" s="29" t="s">
        <v>162</v>
      </c>
      <c r="G54" s="23"/>
      <c r="H54" s="23"/>
    </row>
    <row r="55" spans="1:8" ht="17" x14ac:dyDescent="0.2">
      <c r="A55" s="107"/>
      <c r="B55" s="28" t="str">
        <f>Critères!B54</f>
        <v>RGAA</v>
      </c>
      <c r="C55" s="28" t="str">
        <f>Critères!C54</f>
        <v>8.5</v>
      </c>
      <c r="D55" s="23" t="str">
        <f>Critères!D54</f>
        <v>Chaque page web a-t-elle un titre de page ?</v>
      </c>
      <c r="E55" s="23" t="s">
        <v>155</v>
      </c>
      <c r="F55" s="29" t="s">
        <v>162</v>
      </c>
      <c r="G55" s="23"/>
      <c r="H55" s="23"/>
    </row>
    <row r="56" spans="1:8" ht="32" x14ac:dyDescent="0.2">
      <c r="A56" s="107"/>
      <c r="B56" s="28" t="str">
        <f>Critères!B55</f>
        <v>RGAA</v>
      </c>
      <c r="C56" s="28" t="str">
        <f>Critères!C55</f>
        <v>8.6</v>
      </c>
      <c r="D56" s="23" t="str">
        <f>Critères!D55</f>
        <v>Pour chaque page web ayant un titre de page, ce titre est-il pertinent ?</v>
      </c>
      <c r="E56" s="23" t="s">
        <v>155</v>
      </c>
      <c r="F56" s="29" t="s">
        <v>162</v>
      </c>
      <c r="G56" s="23"/>
      <c r="H56" s="23"/>
    </row>
    <row r="57" spans="1:8" ht="32" x14ac:dyDescent="0.2">
      <c r="A57" s="107"/>
      <c r="B57" s="28" t="str">
        <f>Critères!B56</f>
        <v>RGAA</v>
      </c>
      <c r="C57" s="28" t="str">
        <f>Critères!C56</f>
        <v>8.7</v>
      </c>
      <c r="D57" s="23" t="str">
        <f>Critères!D56</f>
        <v>Dans chaque page web, chaque changement de langue est-il indiqué dans le code source (hors cas particuliers) ?</v>
      </c>
      <c r="E57" s="23" t="s">
        <v>155</v>
      </c>
      <c r="F57" s="29" t="s">
        <v>162</v>
      </c>
      <c r="G57" s="23"/>
      <c r="H57" s="23"/>
    </row>
    <row r="58" spans="1:8" ht="32" x14ac:dyDescent="0.2">
      <c r="A58" s="107"/>
      <c r="B58" s="28" t="str">
        <f>Critères!B57</f>
        <v>RGAA</v>
      </c>
      <c r="C58" s="28" t="str">
        <f>Critères!C57</f>
        <v>8.8</v>
      </c>
      <c r="D58" s="23" t="str">
        <f>Critères!D57</f>
        <v>Dans chaque page web, le code de langue de chaque changement de langue est-il valide et pertinent ?</v>
      </c>
      <c r="E58" s="23" t="s">
        <v>155</v>
      </c>
      <c r="F58" s="29" t="s">
        <v>162</v>
      </c>
      <c r="G58" s="23"/>
      <c r="H58" s="23"/>
    </row>
    <row r="59" spans="1:8" ht="48" x14ac:dyDescent="0.2">
      <c r="A59" s="107"/>
      <c r="B59" s="28" t="str">
        <f>Critères!B58</f>
        <v>RGAA</v>
      </c>
      <c r="C59" s="28" t="str">
        <f>Critères!C58</f>
        <v>8.9</v>
      </c>
      <c r="D59" s="23" t="str">
        <f>Critères!D58</f>
        <v>Dans chaque page web, les balises ne doivent pas être utilisées uniquement à des fins de présentation. Cette règle est-elle respectée ?</v>
      </c>
      <c r="E59" s="23" t="s">
        <v>155</v>
      </c>
      <c r="F59" s="29" t="s">
        <v>162</v>
      </c>
      <c r="G59" s="23"/>
      <c r="H59" s="23"/>
    </row>
    <row r="60" spans="1:8" ht="32" x14ac:dyDescent="0.2">
      <c r="A60" s="108"/>
      <c r="B60" s="28" t="str">
        <f>Critères!B59</f>
        <v>RGAA</v>
      </c>
      <c r="C60" s="28" t="str">
        <f>Critères!C59</f>
        <v>8.10</v>
      </c>
      <c r="D60" s="23" t="str">
        <f>Critères!D59</f>
        <v>Dans chaque page web, les changements du sens de lecture sont-ils signalés ?</v>
      </c>
      <c r="E60" s="23" t="s">
        <v>155</v>
      </c>
      <c r="F60" s="29" t="s">
        <v>162</v>
      </c>
      <c r="G60" s="23"/>
      <c r="H60" s="23"/>
    </row>
    <row r="61" spans="1:8" ht="32" x14ac:dyDescent="0.2">
      <c r="A61" s="106" t="str">
        <f>Critères!$A$60</f>
        <v>STRUCTURATION</v>
      </c>
      <c r="B61" s="28" t="str">
        <f>Critères!B60</f>
        <v>RGAA</v>
      </c>
      <c r="C61" s="28" t="str">
        <f>Critères!C60</f>
        <v>9.1</v>
      </c>
      <c r="D61" s="23" t="str">
        <f>Critères!D60</f>
        <v>Dans chaque page web, l’information est-elle structurée par l’utilisation appropriée de titres ?</v>
      </c>
      <c r="E61" s="23" t="s">
        <v>155</v>
      </c>
      <c r="F61" s="29" t="s">
        <v>162</v>
      </c>
      <c r="G61" s="23"/>
      <c r="H61" s="23"/>
    </row>
    <row r="62" spans="1:8" ht="32" x14ac:dyDescent="0.2">
      <c r="A62" s="107"/>
      <c r="B62" s="28" t="str">
        <f>Critères!B61</f>
        <v>RGAA</v>
      </c>
      <c r="C62" s="28" t="str">
        <f>Critères!C61</f>
        <v>9.2</v>
      </c>
      <c r="D62" s="23" t="str">
        <f>Critères!D61</f>
        <v>Dans chaque page web, la structure du document est-elle cohérente (hors cas particuliers) ?</v>
      </c>
      <c r="E62" s="23" t="s">
        <v>155</v>
      </c>
      <c r="F62" s="29" t="s">
        <v>162</v>
      </c>
      <c r="G62" s="23"/>
      <c r="H62" s="23"/>
    </row>
    <row r="63" spans="1:8" ht="32" x14ac:dyDescent="0.2">
      <c r="A63" s="107"/>
      <c r="B63" s="28" t="str">
        <f>Critères!B62</f>
        <v>RGAA</v>
      </c>
      <c r="C63" s="28" t="str">
        <f>Critères!C62</f>
        <v>9.3</v>
      </c>
      <c r="D63" s="23" t="str">
        <f>Critères!D62</f>
        <v>Dans chaque page web, chaque liste est-elle correctement structurée ?</v>
      </c>
      <c r="E63" s="23" t="s">
        <v>155</v>
      </c>
      <c r="F63" s="29" t="s">
        <v>162</v>
      </c>
      <c r="G63" s="23"/>
      <c r="H63" s="23"/>
    </row>
    <row r="64" spans="1:8" ht="32" x14ac:dyDescent="0.2">
      <c r="A64" s="108"/>
      <c r="B64" s="28" t="str">
        <f>Critères!B63</f>
        <v>RGAA</v>
      </c>
      <c r="C64" s="28" t="str">
        <f>Critères!C63</f>
        <v>9.4</v>
      </c>
      <c r="D64" s="23" t="str">
        <f>Critères!D63</f>
        <v>Dans chaque page web, chaque citation est-elle correctement indiquée ?</v>
      </c>
      <c r="E64" s="23" t="s">
        <v>155</v>
      </c>
      <c r="F64" s="29" t="s">
        <v>162</v>
      </c>
      <c r="G64" s="23"/>
      <c r="H64" s="23"/>
    </row>
    <row r="65" spans="1:8" ht="32" x14ac:dyDescent="0.2">
      <c r="A65" s="106" t="str">
        <f>Critères!$A$64</f>
        <v>PRÉSENTATION</v>
      </c>
      <c r="B65" s="28" t="str">
        <f>Critères!B64</f>
        <v>RGAA</v>
      </c>
      <c r="C65" s="28" t="str">
        <f>Critères!C64</f>
        <v>10.1</v>
      </c>
      <c r="D65" s="23" t="str">
        <f>Critères!D64</f>
        <v>Dans le site web, des feuilles de styles sont-elles utilisées pour contrôler la présentation de l’information ?</v>
      </c>
      <c r="E65" s="23" t="s">
        <v>155</v>
      </c>
      <c r="F65" s="29" t="s">
        <v>162</v>
      </c>
      <c r="G65" s="23"/>
      <c r="H65" s="23"/>
    </row>
    <row r="66" spans="1:8" ht="48" x14ac:dyDescent="0.2">
      <c r="A66" s="107"/>
      <c r="B66" s="28" t="str">
        <f>Critères!B65</f>
        <v>RGAA</v>
      </c>
      <c r="C66" s="28" t="str">
        <f>Critères!C65</f>
        <v>10.2</v>
      </c>
      <c r="D66" s="23" t="str">
        <f>Critères!D65</f>
        <v>Dans chaque page web, le contenu visible porteur d’information reste-t-il présent lorsque les feuilles de styles sont désactivées ?</v>
      </c>
      <c r="E66" s="23" t="s">
        <v>155</v>
      </c>
      <c r="F66" s="29" t="s">
        <v>162</v>
      </c>
      <c r="G66" s="23"/>
      <c r="H66" s="23"/>
    </row>
    <row r="67" spans="1:8" ht="48" x14ac:dyDescent="0.2">
      <c r="A67" s="107"/>
      <c r="B67" s="28" t="str">
        <f>Critères!B66</f>
        <v>RGAA</v>
      </c>
      <c r="C67" s="28" t="str">
        <f>Critères!C66</f>
        <v>10.3</v>
      </c>
      <c r="D67" s="23" t="str">
        <f>Critères!D66</f>
        <v>Dans chaque page web, l’information reste-t-elle compréhensible lorsque les feuilles de styles sont désactivées ?</v>
      </c>
      <c r="E67" s="23" t="s">
        <v>155</v>
      </c>
      <c r="F67" s="29" t="s">
        <v>162</v>
      </c>
      <c r="G67" s="23"/>
      <c r="H67" s="23"/>
    </row>
    <row r="68" spans="1:8" ht="48" x14ac:dyDescent="0.2">
      <c r="A68" s="107"/>
      <c r="B68" s="28" t="str">
        <f>Critères!B67</f>
        <v>RGAA</v>
      </c>
      <c r="C68" s="28" t="str">
        <f>Critères!C67</f>
        <v>10.4</v>
      </c>
      <c r="D68" s="23" t="str">
        <f>Critères!D67</f>
        <v>Dans chaque page web, le texte reste-t-il lisible lorsque la taille des caractères est augmentée jusqu’à 200%, au moins (hors cas particuliers) ?</v>
      </c>
      <c r="E68" s="23" t="s">
        <v>155</v>
      </c>
      <c r="F68" s="29" t="s">
        <v>162</v>
      </c>
      <c r="G68" s="23"/>
      <c r="H68" s="23"/>
    </row>
    <row r="69" spans="1:8" ht="48" x14ac:dyDescent="0.2">
      <c r="A69" s="107"/>
      <c r="B69" s="28" t="str">
        <f>Critères!B68</f>
        <v>RGAA</v>
      </c>
      <c r="C69" s="28" t="str">
        <f>Critères!C68</f>
        <v>10.5</v>
      </c>
      <c r="D69" s="23" t="str">
        <f>Critères!D68</f>
        <v>Dans chaque page web, les déclarations CSS de couleurs de fond d’élément et de police sont-elles correctement utilisées ?</v>
      </c>
      <c r="E69" s="23" t="s">
        <v>155</v>
      </c>
      <c r="F69" s="29" t="s">
        <v>162</v>
      </c>
      <c r="G69" s="23"/>
      <c r="H69" s="23"/>
    </row>
    <row r="70" spans="1:8" ht="32" x14ac:dyDescent="0.2">
      <c r="A70" s="107"/>
      <c r="B70" s="28" t="str">
        <f>Critères!B69</f>
        <v>RGAA</v>
      </c>
      <c r="C70" s="28" t="str">
        <f>Critères!C69</f>
        <v>10.6</v>
      </c>
      <c r="D70" s="23" t="str">
        <f>Critères!D69</f>
        <v>Dans chaque page web, chaque lien dont la nature n’est pas évidente est-il visible par rapport au texte environnant ?</v>
      </c>
      <c r="E70" s="23" t="s">
        <v>155</v>
      </c>
      <c r="F70" s="29" t="s">
        <v>162</v>
      </c>
      <c r="G70" s="23"/>
      <c r="H70" s="23"/>
    </row>
    <row r="71" spans="1:8" ht="32" x14ac:dyDescent="0.2">
      <c r="A71" s="107"/>
      <c r="B71" s="28" t="str">
        <f>Critères!B70</f>
        <v>RGAA</v>
      </c>
      <c r="C71" s="28" t="str">
        <f>Critères!C70</f>
        <v>10.7</v>
      </c>
      <c r="D71" s="23" t="str">
        <f>Critères!D70</f>
        <v>Dans chaque page web, pour chaque élément recevant le focus, la prise de focus est-elle visible ?</v>
      </c>
      <c r="E71" s="23" t="s">
        <v>155</v>
      </c>
      <c r="F71" s="29" t="s">
        <v>162</v>
      </c>
      <c r="G71" s="23"/>
      <c r="H71" s="23"/>
    </row>
    <row r="72" spans="1:8" ht="32" x14ac:dyDescent="0.2">
      <c r="A72" s="107"/>
      <c r="B72" s="28" t="str">
        <f>Critères!B71</f>
        <v>RGAA</v>
      </c>
      <c r="C72" s="28" t="str">
        <f>Critères!C71</f>
        <v>10.8</v>
      </c>
      <c r="D72" s="23" t="str">
        <f>Critères!D71</f>
        <v>Pour chaque page web, les contenus cachés ont-ils vocation à être ignorés par les technologies d’assistance ?</v>
      </c>
      <c r="E72" s="23" t="s">
        <v>155</v>
      </c>
      <c r="F72" s="29" t="s">
        <v>162</v>
      </c>
      <c r="G72" s="23"/>
      <c r="H72" s="23"/>
    </row>
    <row r="73" spans="1:8" ht="48" x14ac:dyDescent="0.2">
      <c r="A73" s="107"/>
      <c r="B73" s="28" t="str">
        <f>Critères!B72</f>
        <v>RGAA</v>
      </c>
      <c r="C73" s="28" t="str">
        <f>Critères!C72</f>
        <v>10.9</v>
      </c>
      <c r="D73" s="23" t="str">
        <f>Critères!D72</f>
        <v>Dans chaque page web, l’information ne doit pas être donnée uniquement par la forme, taille ou position. Cette règle est-elle respectée ?</v>
      </c>
      <c r="E73" s="23" t="s">
        <v>155</v>
      </c>
      <c r="F73" s="29" t="s">
        <v>162</v>
      </c>
      <c r="G73" s="23"/>
      <c r="H73" s="23"/>
    </row>
    <row r="74" spans="1:8" ht="48" x14ac:dyDescent="0.2">
      <c r="A74" s="107"/>
      <c r="B74" s="28" t="str">
        <f>Critères!B73</f>
        <v>RGAA</v>
      </c>
      <c r="C74" s="28" t="str">
        <f>Critères!C73</f>
        <v>10.10</v>
      </c>
      <c r="D74" s="23" t="str">
        <f>Critères!D73</f>
        <v>Dans chaque page web, l’information ne doit pas être donnée par la forme, taille ou position uniquement. Cette règle est-elle implémentée de façon pertinente ?</v>
      </c>
      <c r="E74" s="23" t="s">
        <v>155</v>
      </c>
      <c r="F74" s="29" t="s">
        <v>162</v>
      </c>
      <c r="G74" s="23"/>
      <c r="H74" s="23"/>
    </row>
    <row r="75" spans="1:8" ht="96" x14ac:dyDescent="0.2">
      <c r="A75" s="107"/>
      <c r="B75" s="28" t="str">
        <f>Critères!B74</f>
        <v>RGAA</v>
      </c>
      <c r="C75" s="28" t="str">
        <f>Critères!C74</f>
        <v>10.11</v>
      </c>
      <c r="D75" s="23" t="str">
        <f>Critères!D74</f>
        <v>Pour chaque page web, les contenus peuvent-ils être présentés sans perte d’information ou de fonctionnalité et sans avoir recours soit à un défilement vertical pour une fenêtre ayant une hauteur de 256 px, soit à un défilement horizontal pour une fenêtre ayant une largeur de 320 px (hors cas particuliers) ?</v>
      </c>
      <c r="E75" s="23" t="s">
        <v>155</v>
      </c>
      <c r="F75" s="29" t="s">
        <v>162</v>
      </c>
      <c r="G75" s="23"/>
      <c r="H75" s="23"/>
    </row>
    <row r="76" spans="1:8" ht="64" x14ac:dyDescent="0.2">
      <c r="A76" s="107"/>
      <c r="B76" s="28" t="str">
        <f>Critères!B75</f>
        <v>RGAA</v>
      </c>
      <c r="C76" s="28" t="str">
        <f>Critères!C75</f>
        <v>10.12</v>
      </c>
      <c r="D76" s="23" t="str">
        <f>Critères!D75</f>
        <v>Dans chaque page web, les propriétés d’espacement du texte peuvent-elles être redéfinies par l’utilisateur sans perte de contenu ou de fonctionnalité (hors cas particuliers) ?</v>
      </c>
      <c r="E76" s="23" t="s">
        <v>155</v>
      </c>
      <c r="F76" s="29" t="s">
        <v>162</v>
      </c>
      <c r="G76" s="23"/>
      <c r="H76" s="23"/>
    </row>
    <row r="77" spans="1:8" ht="64" x14ac:dyDescent="0.2">
      <c r="A77" s="107"/>
      <c r="B77" s="28" t="str">
        <f>Critères!B76</f>
        <v>RGAA</v>
      </c>
      <c r="C77" s="28" t="str">
        <f>Critères!C76</f>
        <v>10.13</v>
      </c>
      <c r="D77" s="23" t="str">
        <f>Critères!D76</f>
        <v>Dans chaque page web, les contenus additionnels apparaissant à la prise de focus ou au survol d’un composant d’interface sont-ils contrôlables par l’utilisateur (hors cas particuliers) ?</v>
      </c>
      <c r="E77" s="23" t="s">
        <v>155</v>
      </c>
      <c r="F77" s="29" t="s">
        <v>162</v>
      </c>
      <c r="G77" s="23"/>
      <c r="H77" s="23"/>
    </row>
    <row r="78" spans="1:8" ht="48" x14ac:dyDescent="0.2">
      <c r="A78" s="108"/>
      <c r="B78" s="28" t="str">
        <f>Critères!B77</f>
        <v>RGAA</v>
      </c>
      <c r="C78" s="28" t="str">
        <f>Critères!C77</f>
        <v>10.14</v>
      </c>
      <c r="D78" s="23" t="str">
        <f>Critères!D77</f>
        <v>Dans chaque page web, les contenus additionnels apparaissant via les styles CSS uniquement peuvent-ils être rendus visibles au clavier et par tout dispositif de pointage ?</v>
      </c>
      <c r="E78" s="23" t="s">
        <v>155</v>
      </c>
      <c r="F78" s="29" t="s">
        <v>162</v>
      </c>
      <c r="G78" s="23"/>
      <c r="H78" s="23"/>
    </row>
    <row r="79" spans="1:8" ht="17" x14ac:dyDescent="0.2">
      <c r="A79" s="106" t="str">
        <f>Critères!$A$78</f>
        <v>FORMULAIRES</v>
      </c>
      <c r="B79" s="28" t="str">
        <f>Critères!B78</f>
        <v>RGAA</v>
      </c>
      <c r="C79" s="28" t="str">
        <f>Critères!C78</f>
        <v>11.1</v>
      </c>
      <c r="D79" s="23" t="str">
        <f>Critères!D78</f>
        <v>Chaque champ de formulaire a-t-il une étiquette ?</v>
      </c>
      <c r="E79" s="23" t="s">
        <v>155</v>
      </c>
      <c r="F79" s="29" t="s">
        <v>162</v>
      </c>
      <c r="G79" s="23"/>
      <c r="H79" s="23"/>
    </row>
    <row r="80" spans="1:8" ht="32" x14ac:dyDescent="0.2">
      <c r="A80" s="107"/>
      <c r="B80" s="28" t="str">
        <f>Critères!B79</f>
        <v>RGAA</v>
      </c>
      <c r="C80" s="28" t="str">
        <f>Critères!C79</f>
        <v>11.2</v>
      </c>
      <c r="D80" s="23" t="str">
        <f>Critères!D79</f>
        <v>Chaque étiquette associée à un champ de formulaire est-elle pertinente (hors cas particuliers) ?</v>
      </c>
      <c r="E80" s="23" t="s">
        <v>155</v>
      </c>
      <c r="F80" s="29" t="s">
        <v>162</v>
      </c>
      <c r="G80" s="23"/>
      <c r="H80" s="23"/>
    </row>
    <row r="81" spans="1:8" ht="64" x14ac:dyDescent="0.2">
      <c r="A81" s="107"/>
      <c r="B81" s="28" t="str">
        <f>Critères!B80</f>
        <v>RGAA</v>
      </c>
      <c r="C81" s="28" t="str">
        <f>Critères!C80</f>
        <v>11.3</v>
      </c>
      <c r="D81" s="23" t="str">
        <f>Critères!D80</f>
        <v>Dans chaque formulaire, chaque étiquette associée à un champ de formulaire ayant la même fonction et répétée plusieurs fois dans une même page ou dans un ensemble de pages est-elle cohérente ?</v>
      </c>
      <c r="E81" s="23" t="s">
        <v>155</v>
      </c>
      <c r="F81" s="29" t="s">
        <v>162</v>
      </c>
      <c r="G81" s="23"/>
      <c r="H81" s="23"/>
    </row>
    <row r="82" spans="1:8" ht="32" x14ac:dyDescent="0.2">
      <c r="A82" s="107"/>
      <c r="B82" s="28" t="str">
        <f>Critères!B81</f>
        <v>RGAA</v>
      </c>
      <c r="C82" s="28" t="str">
        <f>Critères!C81</f>
        <v>11.4</v>
      </c>
      <c r="D82" s="23" t="str">
        <f>Critères!D81</f>
        <v>Dans chaque formulaire, chaque étiquette de champ et son champ associé sont-ils accolés (hors cas particuliers) ?</v>
      </c>
      <c r="E82" s="23" t="s">
        <v>155</v>
      </c>
      <c r="F82" s="29" t="s">
        <v>162</v>
      </c>
      <c r="G82" s="23"/>
      <c r="H82" s="23"/>
    </row>
    <row r="83" spans="1:8" ht="32" x14ac:dyDescent="0.2">
      <c r="A83" s="107"/>
      <c r="B83" s="28" t="str">
        <f>Critères!B82</f>
        <v>RGAA</v>
      </c>
      <c r="C83" s="28" t="str">
        <f>Critères!C82</f>
        <v>11.5</v>
      </c>
      <c r="D83" s="23" t="str">
        <f>Critères!D82</f>
        <v>Dans chaque formulaire, les champs de même nature sont-ils regroupés, si nécessaire ?</v>
      </c>
      <c r="E83" s="23" t="s">
        <v>155</v>
      </c>
      <c r="F83" s="29" t="s">
        <v>162</v>
      </c>
      <c r="G83" s="23"/>
      <c r="H83" s="23"/>
    </row>
    <row r="84" spans="1:8" ht="32" x14ac:dyDescent="0.2">
      <c r="A84" s="107"/>
      <c r="B84" s="28" t="str">
        <f>Critères!B83</f>
        <v>RGAA</v>
      </c>
      <c r="C84" s="28" t="str">
        <f>Critères!C83</f>
        <v>11.6</v>
      </c>
      <c r="D84" s="23" t="str">
        <f>Critères!D83</f>
        <v>Dans chaque formulaire, chaque regroupement de champs de même nature a-t-il une légende ?</v>
      </c>
      <c r="E84" s="23" t="s">
        <v>155</v>
      </c>
      <c r="F84" s="29" t="s">
        <v>162</v>
      </c>
      <c r="G84" s="23"/>
      <c r="H84" s="23"/>
    </row>
    <row r="85" spans="1:8" ht="48" x14ac:dyDescent="0.2">
      <c r="A85" s="107"/>
      <c r="B85" s="28" t="str">
        <f>Critères!B84</f>
        <v>RGAA</v>
      </c>
      <c r="C85" s="28" t="str">
        <f>Critères!C84</f>
        <v>11.7</v>
      </c>
      <c r="D85" s="23" t="str">
        <f>Critères!D84</f>
        <v>Dans chaque formulaire, chaque légende associée à un regroupement de champs de même nature est-elle pertinente ?</v>
      </c>
      <c r="E85" s="23" t="s">
        <v>155</v>
      </c>
      <c r="F85" s="29" t="s">
        <v>162</v>
      </c>
      <c r="G85" s="23"/>
      <c r="H85" s="23"/>
    </row>
    <row r="86" spans="1:8" ht="32" x14ac:dyDescent="0.2">
      <c r="A86" s="107"/>
      <c r="B86" s="28" t="str">
        <f>Critères!B85</f>
        <v>RGAA</v>
      </c>
      <c r="C86" s="28" t="str">
        <f>Critères!C85</f>
        <v>11.8</v>
      </c>
      <c r="D86" s="23" t="str">
        <f>Critères!D85</f>
        <v>Dans chaque formulaire, les items de même nature d’une liste de choix sont-ils regroupés de manière pertinente ?</v>
      </c>
      <c r="E86" s="23" t="s">
        <v>155</v>
      </c>
      <c r="F86" s="29" t="s">
        <v>162</v>
      </c>
      <c r="G86" s="23"/>
      <c r="H86" s="23"/>
    </row>
    <row r="87" spans="1:8" ht="32" x14ac:dyDescent="0.2">
      <c r="A87" s="107"/>
      <c r="B87" s="28" t="str">
        <f>Critères!B86</f>
        <v>RGAA</v>
      </c>
      <c r="C87" s="28" t="str">
        <f>Critères!C86</f>
        <v>11.9</v>
      </c>
      <c r="D87" s="23" t="str">
        <f>Critères!D86</f>
        <v>Dans chaque formulaire, l’intitulé de chaque bouton est-il pertinent (hors cas particuliers) ?</v>
      </c>
      <c r="E87" s="23" t="s">
        <v>155</v>
      </c>
      <c r="F87" s="29" t="s">
        <v>162</v>
      </c>
      <c r="G87" s="23"/>
      <c r="H87" s="23"/>
    </row>
    <row r="88" spans="1:8" ht="32" x14ac:dyDescent="0.2">
      <c r="A88" s="107"/>
      <c r="B88" s="28" t="str">
        <f>Critères!B87</f>
        <v>RGAA</v>
      </c>
      <c r="C88" s="28" t="str">
        <f>Critères!C87</f>
        <v>11.10</v>
      </c>
      <c r="D88" s="23" t="str">
        <f>Critères!D87</f>
        <v>Dans chaque formulaire, le contrôle de saisie est-il utilisé de manière pertinente (hors cas particuliers) ?</v>
      </c>
      <c r="E88" s="23" t="s">
        <v>155</v>
      </c>
      <c r="F88" s="29" t="s">
        <v>162</v>
      </c>
      <c r="G88" s="23"/>
      <c r="H88" s="23"/>
    </row>
    <row r="89" spans="1:8" ht="48" x14ac:dyDescent="0.2">
      <c r="A89" s="107"/>
      <c r="B89" s="28" t="str">
        <f>Critères!B88</f>
        <v>RGAA</v>
      </c>
      <c r="C89" s="28" t="str">
        <f>Critères!C88</f>
        <v>11.11</v>
      </c>
      <c r="D89" s="23" t="str">
        <f>Critères!D88</f>
        <v>Dans chaque formulaire, le contrôle de saisie est-il accompagné, si nécessaire, de suggestions facilitant la correction des erreurs de saisie ?</v>
      </c>
      <c r="E89" s="23" t="s">
        <v>155</v>
      </c>
      <c r="F89" s="29" t="s">
        <v>162</v>
      </c>
      <c r="G89" s="23"/>
      <c r="H89" s="23"/>
    </row>
    <row r="90" spans="1:8" ht="80" x14ac:dyDescent="0.2">
      <c r="A90" s="107"/>
      <c r="B90" s="28" t="str">
        <f>Critères!B89</f>
        <v>RGAA</v>
      </c>
      <c r="C90" s="28" t="str">
        <f>Critères!C89</f>
        <v>11.12</v>
      </c>
      <c r="D90" s="23" t="str">
        <f>Critères!D89</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E90" s="23" t="s">
        <v>155</v>
      </c>
      <c r="F90" s="29" t="s">
        <v>162</v>
      </c>
      <c r="G90" s="23"/>
      <c r="H90" s="23"/>
    </row>
    <row r="91" spans="1:8" ht="48" x14ac:dyDescent="0.2">
      <c r="A91" s="108"/>
      <c r="B91" s="28" t="str">
        <f>Critères!B90</f>
        <v>RGAA</v>
      </c>
      <c r="C91" s="28" t="str">
        <f>Critères!C90</f>
        <v>11.13</v>
      </c>
      <c r="D91" s="23" t="str">
        <f>Critères!D90</f>
        <v>La finalité d’un champ de saisie peut-elle être déduite pour faciliter le remplissage automatique des champs avec les données de l’utilisateur ?</v>
      </c>
      <c r="E91" s="23" t="s">
        <v>155</v>
      </c>
      <c r="F91" s="29" t="s">
        <v>162</v>
      </c>
      <c r="G91" s="23"/>
      <c r="H91" s="23"/>
    </row>
    <row r="92" spans="1:8" ht="32" x14ac:dyDescent="0.2">
      <c r="A92" s="106" t="str">
        <f>Critères!$A$91</f>
        <v>NAVIGATION</v>
      </c>
      <c r="B92" s="28" t="str">
        <f>Critères!B91</f>
        <v>RGAA</v>
      </c>
      <c r="C92" s="28" t="str">
        <f>Critères!C91</f>
        <v>12.1</v>
      </c>
      <c r="D92" s="23" t="str">
        <f>Critères!D91</f>
        <v>Chaque ensemble de pages dispose-t-il de deux systèmes de navigation différents, au moins (hors cas particuliers) ?</v>
      </c>
      <c r="E92" s="23" t="s">
        <v>155</v>
      </c>
      <c r="F92" s="29" t="s">
        <v>162</v>
      </c>
      <c r="G92" s="23"/>
      <c r="H92" s="23"/>
    </row>
    <row r="93" spans="1:8" ht="48" x14ac:dyDescent="0.2">
      <c r="A93" s="107"/>
      <c r="B93" s="28" t="str">
        <f>Critères!B92</f>
        <v>RGAA</v>
      </c>
      <c r="C93" s="28" t="str">
        <f>Critères!C92</f>
        <v>12.2</v>
      </c>
      <c r="D93" s="23" t="str">
        <f>Critères!D92</f>
        <v>Dans chaque ensemble de pages, le menu et les barres de navigation sont-ils toujours à la même place (hors cas particuliers) ?</v>
      </c>
      <c r="E93" s="23" t="s">
        <v>155</v>
      </c>
      <c r="F93" s="29" t="s">
        <v>162</v>
      </c>
      <c r="G93" s="23"/>
      <c r="H93" s="23"/>
    </row>
    <row r="94" spans="1:8" ht="17" x14ac:dyDescent="0.2">
      <c r="A94" s="107"/>
      <c r="B94" s="28" t="str">
        <f>Critères!B93</f>
        <v>RGAA</v>
      </c>
      <c r="C94" s="28" t="str">
        <f>Critères!C93</f>
        <v>12.3</v>
      </c>
      <c r="D94" s="23" t="str">
        <f>Critères!D93</f>
        <v>La page « plan du site » est-elle pertinente ?</v>
      </c>
      <c r="E94" s="23" t="s">
        <v>155</v>
      </c>
      <c r="F94" s="29" t="s">
        <v>162</v>
      </c>
      <c r="G94" s="23"/>
      <c r="H94" s="23"/>
    </row>
    <row r="95" spans="1:8" ht="32" x14ac:dyDescent="0.2">
      <c r="A95" s="107"/>
      <c r="B95" s="28" t="str">
        <f>Critères!B94</f>
        <v>RGAA</v>
      </c>
      <c r="C95" s="28" t="str">
        <f>Critères!C94</f>
        <v>12.4</v>
      </c>
      <c r="D95" s="23" t="str">
        <f>Critères!D94</f>
        <v>Dans chaque ensemble de pages, la page « plan du site » est-elle atteignable de manière identique ?</v>
      </c>
      <c r="E95" s="23" t="s">
        <v>155</v>
      </c>
      <c r="F95" s="29" t="s">
        <v>162</v>
      </c>
      <c r="G95" s="23"/>
      <c r="H95" s="23"/>
    </row>
    <row r="96" spans="1:8" ht="32" x14ac:dyDescent="0.2">
      <c r="A96" s="107"/>
      <c r="B96" s="28" t="str">
        <f>Critères!B95</f>
        <v>RGAA</v>
      </c>
      <c r="C96" s="28" t="str">
        <f>Critères!C95</f>
        <v>12.5</v>
      </c>
      <c r="D96" s="23" t="str">
        <f>Critères!D95</f>
        <v>Dans chaque ensemble de pages, le moteur de recherche est-il atteignable de manière identique ?</v>
      </c>
      <c r="E96" s="23" t="s">
        <v>155</v>
      </c>
      <c r="F96" s="29" t="s">
        <v>162</v>
      </c>
      <c r="G96" s="23"/>
      <c r="H96" s="23"/>
    </row>
    <row r="97" spans="1:8" ht="80" x14ac:dyDescent="0.2">
      <c r="A97" s="107"/>
      <c r="B97" s="28" t="str">
        <f>Critères!B96</f>
        <v>RGAA</v>
      </c>
      <c r="C97" s="28" t="str">
        <f>Critères!C96</f>
        <v>12.6</v>
      </c>
      <c r="D97" s="23" t="str">
        <f>Critères!D96</f>
        <v>Les zones de regroupement de contenus présentes dans plusieurs pages web (zones d’en-tête, de navigation principale, de contenu principal, de pied de page et de moteur de recherche) peuvent-elles être atteintes ou évitées ?</v>
      </c>
      <c r="E97" s="23" t="s">
        <v>155</v>
      </c>
      <c r="F97" s="29" t="s">
        <v>162</v>
      </c>
      <c r="G97" s="23"/>
      <c r="H97" s="23"/>
    </row>
    <row r="98" spans="1:8" ht="48" x14ac:dyDescent="0.2">
      <c r="A98" s="107"/>
      <c r="B98" s="28" t="str">
        <f>Critères!B97</f>
        <v>RGAA</v>
      </c>
      <c r="C98" s="28" t="str">
        <f>Critères!C97</f>
        <v>12.7</v>
      </c>
      <c r="D98" s="23" t="str">
        <f>Critères!D97</f>
        <v>Dans chaque page web, un lien d’évitement ou d’accès rapide à la zone de contenu principal est-il présent (hors cas particuliers) ?</v>
      </c>
      <c r="E98" s="23" t="s">
        <v>155</v>
      </c>
      <c r="F98" s="29" t="s">
        <v>162</v>
      </c>
      <c r="G98" s="23"/>
      <c r="H98" s="23"/>
    </row>
    <row r="99" spans="1:8" ht="32" x14ac:dyDescent="0.2">
      <c r="A99" s="107"/>
      <c r="B99" s="28" t="str">
        <f>Critères!B98</f>
        <v>RGAA</v>
      </c>
      <c r="C99" s="28" t="str">
        <f>Critères!C98</f>
        <v>12.8</v>
      </c>
      <c r="D99" s="23" t="str">
        <f>Critères!D98</f>
        <v>Dans chaque page web, l’ordre de tabulation est-il cohérent ?</v>
      </c>
      <c r="E99" s="23" t="s">
        <v>155</v>
      </c>
      <c r="F99" s="29" t="s">
        <v>162</v>
      </c>
      <c r="G99" s="23"/>
      <c r="H99" s="23"/>
    </row>
    <row r="100" spans="1:8" ht="32" x14ac:dyDescent="0.2">
      <c r="A100" s="107"/>
      <c r="B100" s="28" t="str">
        <f>Critères!B99</f>
        <v>RGAA</v>
      </c>
      <c r="C100" s="28" t="str">
        <f>Critères!C99</f>
        <v>12.9</v>
      </c>
      <c r="D100" s="23" t="str">
        <f>Critères!D99</f>
        <v>Dans chaque page web, la navigation ne doit pas contenir de piège au clavier. Cette règle est-elle respectée ?</v>
      </c>
      <c r="E100" s="23" t="s">
        <v>155</v>
      </c>
      <c r="F100" s="29" t="s">
        <v>162</v>
      </c>
      <c r="G100" s="23"/>
      <c r="H100" s="23"/>
    </row>
    <row r="101" spans="1:8" ht="64" x14ac:dyDescent="0.2">
      <c r="A101" s="107"/>
      <c r="B101" s="28" t="str">
        <f>Critères!B100</f>
        <v>RGAA</v>
      </c>
      <c r="C101" s="28" t="str">
        <f>Critères!C100</f>
        <v>12.10</v>
      </c>
      <c r="D101" s="23" t="str">
        <f>Critères!D100</f>
        <v>Dans chaque page web, les raccourcis clavier n’utilisant qu’une seule touche (lettre minuscule ou majuscule, ponctuation, chiffre ou symbole) sont-ils contrôlables par l’utilisateur ?</v>
      </c>
      <c r="E101" s="23" t="s">
        <v>155</v>
      </c>
      <c r="F101" s="29" t="s">
        <v>162</v>
      </c>
      <c r="G101" s="23"/>
      <c r="H101" s="23"/>
    </row>
    <row r="102" spans="1:8" ht="64" x14ac:dyDescent="0.2">
      <c r="A102" s="108"/>
      <c r="B102" s="28" t="str">
        <f>Critères!B101</f>
        <v>RGAA</v>
      </c>
      <c r="C102" s="28" t="str">
        <f>Critères!C101</f>
        <v>12.11</v>
      </c>
      <c r="D102" s="23" t="str">
        <f>Critères!D101</f>
        <v>Dans chaque page web, les contenus additionnels apparaissant au survol, à la prise de focus ou à l’activation d’un composant d’interface sont-ils si nécessaire atteignables au clavier ?</v>
      </c>
      <c r="E102" s="23" t="s">
        <v>155</v>
      </c>
      <c r="F102" s="29" t="s">
        <v>162</v>
      </c>
      <c r="G102" s="23"/>
      <c r="H102" s="23"/>
    </row>
    <row r="103" spans="1:8" ht="48" x14ac:dyDescent="0.2">
      <c r="A103" s="106" t="str">
        <f>Critères!$A$102</f>
        <v>CONSULTATION</v>
      </c>
      <c r="B103" s="28" t="str">
        <f>Critères!B102</f>
        <v>RGAA</v>
      </c>
      <c r="C103" s="28" t="str">
        <f>Critères!C102</f>
        <v>13.1</v>
      </c>
      <c r="D103" s="23" t="str">
        <f>Critères!D102</f>
        <v>Pour chaque page web, l’utilisateur a-t-il le contrôle de chaque limite de temps modifiant le contenu (hors cas particuliers) ?</v>
      </c>
      <c r="E103" s="23" t="s">
        <v>155</v>
      </c>
      <c r="F103" s="29" t="s">
        <v>162</v>
      </c>
      <c r="G103" s="23"/>
      <c r="H103" s="23"/>
    </row>
    <row r="104" spans="1:8" ht="48" x14ac:dyDescent="0.2">
      <c r="A104" s="107"/>
      <c r="B104" s="28" t="str">
        <f>Critères!B103</f>
        <v>RGAA</v>
      </c>
      <c r="C104" s="28" t="str">
        <f>Critères!C103</f>
        <v>13.2</v>
      </c>
      <c r="D104" s="23" t="str">
        <f>Critères!D103</f>
        <v>Dans chaque page web, l’ouverture d’une nouvelle fenêtre ne doit pas être déclenchée sans action de l’utilisateur. Cette règle est-elle respectée ?</v>
      </c>
      <c r="E104" s="23" t="s">
        <v>155</v>
      </c>
      <c r="F104" s="29" t="s">
        <v>162</v>
      </c>
      <c r="G104" s="23"/>
      <c r="H104" s="23"/>
    </row>
    <row r="105" spans="1:8" ht="48" x14ac:dyDescent="0.2">
      <c r="A105" s="107"/>
      <c r="B105" s="28" t="str">
        <f>Critères!B104</f>
        <v>RGAA</v>
      </c>
      <c r="C105" s="28" t="str">
        <f>Critères!C104</f>
        <v>13.3</v>
      </c>
      <c r="D105" s="23" t="str">
        <f>Critères!D104</f>
        <v>Dans chaque page web, chaque document bureautique en téléchargement possède-t-il, si nécessaire, une version accessible (hors cas particuliers) ?</v>
      </c>
      <c r="E105" s="23" t="s">
        <v>155</v>
      </c>
      <c r="F105" s="29" t="s">
        <v>162</v>
      </c>
      <c r="G105" s="23"/>
      <c r="H105" s="23"/>
    </row>
    <row r="106" spans="1:8" ht="32" x14ac:dyDescent="0.2">
      <c r="A106" s="107"/>
      <c r="B106" s="28" t="str">
        <f>Critères!B105</f>
        <v>RGAA</v>
      </c>
      <c r="C106" s="28" t="str">
        <f>Critères!C105</f>
        <v>13.4</v>
      </c>
      <c r="D106" s="23" t="str">
        <f>Critères!D105</f>
        <v>Pour chaque document bureautique ayant une version accessible, cette version offre-t-elle la même information ?</v>
      </c>
      <c r="E106" s="23" t="s">
        <v>155</v>
      </c>
      <c r="F106" s="29" t="s">
        <v>162</v>
      </c>
      <c r="G106" s="23"/>
      <c r="H106" s="23"/>
    </row>
    <row r="107" spans="1:8" ht="32" x14ac:dyDescent="0.2">
      <c r="A107" s="107"/>
      <c r="B107" s="28" t="str">
        <f>Critères!B106</f>
        <v>RGAA</v>
      </c>
      <c r="C107" s="28" t="str">
        <f>Critères!C106</f>
        <v>13.5</v>
      </c>
      <c r="D107" s="23" t="str">
        <f>Critères!D106</f>
        <v>Dans chaque page web, chaque contenu cryptique (art ASCII, émoticon, syntaxe cryptique) a-t-il une alternative ?</v>
      </c>
      <c r="E107" s="23" t="s">
        <v>155</v>
      </c>
      <c r="F107" s="29" t="s">
        <v>162</v>
      </c>
      <c r="G107" s="23"/>
      <c r="H107" s="23"/>
    </row>
    <row r="108" spans="1:8" ht="48" x14ac:dyDescent="0.2">
      <c r="A108" s="107"/>
      <c r="B108" s="28" t="str">
        <f>Critères!B107</f>
        <v>RGAA</v>
      </c>
      <c r="C108" s="28" t="str">
        <f>Critères!C107</f>
        <v>13.6</v>
      </c>
      <c r="D108" s="23" t="str">
        <f>Critères!D107</f>
        <v>Dans chaque page web, pour chaque contenu cryptique (art ASCII, émoticon, syntaxe cryptique) ayant une alternative, cette alternative est-elle pertinente ?</v>
      </c>
      <c r="E108" s="23" t="s">
        <v>155</v>
      </c>
      <c r="F108" s="29" t="s">
        <v>162</v>
      </c>
      <c r="G108" s="23"/>
      <c r="H108" s="23"/>
    </row>
    <row r="109" spans="1:8" ht="48" x14ac:dyDescent="0.2">
      <c r="A109" s="107"/>
      <c r="B109" s="28" t="str">
        <f>Critères!B108</f>
        <v>RGAA</v>
      </c>
      <c r="C109" s="28" t="str">
        <f>Critères!C108</f>
        <v>13.7</v>
      </c>
      <c r="D109" s="23" t="str">
        <f>Critères!D108</f>
        <v>Dans chaque page web, les changements brusques de luminosité ou les effets de flash sont-ils correctement utilisés ?</v>
      </c>
      <c r="E109" s="23" t="s">
        <v>155</v>
      </c>
      <c r="F109" s="29" t="s">
        <v>162</v>
      </c>
      <c r="G109" s="23"/>
      <c r="H109" s="23"/>
    </row>
    <row r="110" spans="1:8" ht="32" x14ac:dyDescent="0.2">
      <c r="A110" s="107"/>
      <c r="B110" s="28" t="str">
        <f>Critères!B109</f>
        <v>RGAA</v>
      </c>
      <c r="C110" s="28" t="str">
        <f>Critères!C109</f>
        <v>13.8</v>
      </c>
      <c r="D110" s="23" t="str">
        <f>Critères!D109</f>
        <v>Dans chaque page web, chaque contenu en mouvement ou clignotant est-il contrôlable par l’utilisateur ?</v>
      </c>
      <c r="E110" s="23" t="s">
        <v>155</v>
      </c>
      <c r="F110" s="29" t="s">
        <v>162</v>
      </c>
    </row>
    <row r="111" spans="1:8" ht="48" x14ac:dyDescent="0.2">
      <c r="A111" s="107"/>
      <c r="B111" s="28" t="str">
        <f>Critères!B110</f>
        <v>RGAA</v>
      </c>
      <c r="C111" s="28" t="str">
        <f>Critères!C110</f>
        <v>13.9</v>
      </c>
      <c r="D111" s="23" t="str">
        <f>Critères!D110</f>
        <v>Dans chaque page web, le contenu proposé est-il consultable quelle que soit l’orientation de l’écran (portait ou paysage) (hors cas particuliers) ?</v>
      </c>
      <c r="E111" s="23" t="s">
        <v>155</v>
      </c>
      <c r="F111" s="29" t="s">
        <v>162</v>
      </c>
    </row>
    <row r="112" spans="1:8" ht="64" x14ac:dyDescent="0.2">
      <c r="A112" s="107"/>
      <c r="B112" s="28" t="str">
        <f>Critères!B111</f>
        <v>RGAA</v>
      </c>
      <c r="C112" s="28" t="str">
        <f>Critères!C111</f>
        <v>13.10</v>
      </c>
      <c r="D112" s="23" t="str">
        <f>Critères!D111</f>
        <v>Dans chaque page web, les fonctionnalités utilisables ou disponibles au moyen d’un geste complexe peuvent-elles être également disponibles au moyen d’un geste simple (hors cas particuliers) ?</v>
      </c>
      <c r="E112" s="23" t="s">
        <v>155</v>
      </c>
      <c r="F112" s="29" t="s">
        <v>162</v>
      </c>
    </row>
    <row r="113" spans="1:6" ht="64" x14ac:dyDescent="0.2">
      <c r="A113" s="107"/>
      <c r="B113" s="28" t="str">
        <f>Critères!B112</f>
        <v>RGAA</v>
      </c>
      <c r="C113" s="28" t="str">
        <f>Critères!C112</f>
        <v>13.11</v>
      </c>
      <c r="D113" s="23" t="str">
        <f>Critères!D112</f>
        <v>Dans chaque page web, les actions déclenchées au moyen d’un dispositif de pointage sur un point unique de l’écran peuvent-elles faire l’objet d’une annulation (hors cas particuliers) ?</v>
      </c>
      <c r="E113" s="23" t="s">
        <v>155</v>
      </c>
      <c r="F113" s="29" t="s">
        <v>162</v>
      </c>
    </row>
    <row r="114" spans="1:6" ht="64" x14ac:dyDescent="0.2">
      <c r="A114" s="107"/>
      <c r="B114" s="28" t="str">
        <f>Critères!B113</f>
        <v>RGAA</v>
      </c>
      <c r="C114" s="28" t="str">
        <f>Critères!C113</f>
        <v>13.12</v>
      </c>
      <c r="D114" s="23" t="str">
        <f>Critères!D113</f>
        <v>Dans chaque page web, les fonctionnalités qui impliquent un mouvement de l’appareil ou vers l’appareil peuvent-elles être satisfaites de manière alternative (hors cas particuliers) ?</v>
      </c>
      <c r="E114" s="23" t="s">
        <v>155</v>
      </c>
      <c r="F114" s="29" t="s">
        <v>162</v>
      </c>
    </row>
    <row r="115" spans="1:6" ht="64" x14ac:dyDescent="0.2">
      <c r="A115" s="107"/>
      <c r="B115" s="28" t="str">
        <f>Critères!B114</f>
        <v>-</v>
      </c>
      <c r="C115" s="28" t="str">
        <f>Critères!C114</f>
        <v>13.13</v>
      </c>
      <c r="D115" s="23" t="str">
        <f>Critères!D114</f>
        <v>Pour chaque fonctionnalité de conversion d’un document, les informations relatives à l’accessibilité disponibles dans le document source sont-elles conservées dans le document de destination (hors cas particuliers) ?</v>
      </c>
      <c r="E115" s="23" t="s">
        <v>155</v>
      </c>
      <c r="F115" s="29" t="s">
        <v>162</v>
      </c>
    </row>
    <row r="116" spans="1:6" ht="48" x14ac:dyDescent="0.2">
      <c r="A116" s="108"/>
      <c r="B116" s="28" t="str">
        <f>Critères!B115</f>
        <v>-</v>
      </c>
      <c r="C116" s="28" t="str">
        <f>Critères!C115</f>
        <v>13.14</v>
      </c>
      <c r="D116" s="23" t="str">
        <f>Critères!D115</f>
        <v>Chaque fonctionnalité d’identification ou de contrôle qui repose sur l’utilisation de caractéristiques biologiques de l’utilisateur dispose-t-elle d’une méthode alternative ?</v>
      </c>
      <c r="E116" s="23" t="s">
        <v>155</v>
      </c>
      <c r="F116" s="29" t="s">
        <v>162</v>
      </c>
    </row>
    <row r="117" spans="1:6" ht="64" x14ac:dyDescent="0.2">
      <c r="A117" s="106" t="str">
        <f>Critères!$A$116</f>
        <v xml:space="preserve">DOCUMENTATION ET FONCTIONNALITÉS D’ACCESSIBILITÉ </v>
      </c>
      <c r="B117" s="28" t="str">
        <f>Critères!B116</f>
        <v>-</v>
      </c>
      <c r="C117" s="28" t="str">
        <f>Critères!C116</f>
        <v>14.1</v>
      </c>
      <c r="D117" s="23" t="str">
        <f>Critères!D116</f>
        <v>La documentation du site web décrit-elle les fonctionnalités d’accessibilité disponibles et les informations relatives à la compatibilité avec l’accessibilité ?</v>
      </c>
      <c r="E117" s="23" t="s">
        <v>155</v>
      </c>
      <c r="F117" s="29" t="s">
        <v>162</v>
      </c>
    </row>
    <row r="118" spans="1:6" ht="80" x14ac:dyDescent="0.2">
      <c r="A118" s="107"/>
      <c r="B118" s="28" t="str">
        <f>Critères!B117</f>
        <v>-</v>
      </c>
      <c r="C118" s="28" t="str">
        <f>Critères!C117</f>
        <v>14.2</v>
      </c>
      <c r="D118" s="23" t="str">
        <f>Critères!D117</f>
        <v>Pour chaque fonctionnalité d’accessibilité décrite dans la documentation, le mécanisme qui permet de l’activer répond aux besoins d’accessibilité des utilisateurs concernés. Cette règle est-elle respectée (hors cas particuliers) ?</v>
      </c>
      <c r="E118" s="23" t="s">
        <v>155</v>
      </c>
      <c r="F118" s="29" t="s">
        <v>162</v>
      </c>
    </row>
    <row r="119" spans="1:6" ht="17" x14ac:dyDescent="0.2">
      <c r="A119" s="108"/>
      <c r="B119" s="28" t="str">
        <f>Critères!B118</f>
        <v>-</v>
      </c>
      <c r="C119" s="28" t="str">
        <f>Critères!C118</f>
        <v>14.3</v>
      </c>
      <c r="D119" s="23" t="str">
        <f>Critères!D118</f>
        <v>La documentation du site web est-elle accessible ?</v>
      </c>
      <c r="E119" s="23" t="s">
        <v>155</v>
      </c>
      <c r="F119" s="29" t="s">
        <v>162</v>
      </c>
    </row>
    <row r="120" spans="1:6" ht="48" x14ac:dyDescent="0.2">
      <c r="A120" s="106" t="str">
        <f>Critères!$A$119</f>
        <v>OUTILS D’ÉDITION</v>
      </c>
      <c r="B120" s="28" t="str">
        <f>Critères!B119</f>
        <v>-</v>
      </c>
      <c r="C120" s="28" t="str">
        <f>Critères!C119</f>
        <v>15.1</v>
      </c>
      <c r="D120" s="23" t="str">
        <f>Critères!D119</f>
        <v>Chaque outil d’édition permet-il de définir les informations d’accessibilité nécessaires pour créer un contenu conforme aux règles d’accessibilité numérique ?</v>
      </c>
      <c r="E120" s="23" t="s">
        <v>155</v>
      </c>
      <c r="F120" s="29" t="s">
        <v>162</v>
      </c>
    </row>
    <row r="121" spans="1:6" ht="48" x14ac:dyDescent="0.2">
      <c r="A121" s="107"/>
      <c r="B121" s="28" t="str">
        <f>Critères!B120</f>
        <v>-</v>
      </c>
      <c r="C121" s="28" t="str">
        <f>Critères!C120</f>
        <v>15.2</v>
      </c>
      <c r="D121" s="23" t="str">
        <f>Critères!D120</f>
        <v>Chaque outil d’édition met-il à disposition des aides à la création de contenus conformes aux règles d’accessibilité numérique ?</v>
      </c>
      <c r="E121" s="23" t="s">
        <v>155</v>
      </c>
      <c r="F121" s="29" t="s">
        <v>162</v>
      </c>
    </row>
    <row r="122" spans="1:6" ht="48" x14ac:dyDescent="0.2">
      <c r="A122" s="107"/>
      <c r="B122" s="28" t="str">
        <f>Critères!B121</f>
        <v>-</v>
      </c>
      <c r="C122" s="28" t="str">
        <f>Critères!C121</f>
        <v>15.3</v>
      </c>
      <c r="D122" s="23" t="str">
        <f>Critères!D121</f>
        <v>Le contenu généré par chaque transformation des contenus est-il conforme aux règles d’accessibilité numérique (hors cas particuliers) ?</v>
      </c>
      <c r="E122" s="23" t="s">
        <v>155</v>
      </c>
      <c r="F122" s="29" t="s">
        <v>162</v>
      </c>
    </row>
    <row r="123" spans="1:6" ht="48" x14ac:dyDescent="0.2">
      <c r="A123" s="107"/>
      <c r="B123" s="28" t="str">
        <f>Critères!B122</f>
        <v>-</v>
      </c>
      <c r="C123" s="28" t="str">
        <f>Critères!C122</f>
        <v>15.4</v>
      </c>
      <c r="D123" s="23" t="str">
        <f>Critères!D122</f>
        <v>Pour chaque erreur d’accessibilité relevée par un test d’accessibilité automatique ou semi-automatique, l’ outil d’édition fournit-il des suggestions de réparation ?</v>
      </c>
      <c r="E123" s="23" t="s">
        <v>155</v>
      </c>
      <c r="F123" s="29" t="s">
        <v>162</v>
      </c>
    </row>
    <row r="124" spans="1:6" ht="48" x14ac:dyDescent="0.2">
      <c r="A124" s="107"/>
      <c r="B124" s="28" t="str">
        <f>Critères!B123</f>
        <v>-</v>
      </c>
      <c r="C124" s="28" t="str">
        <f>Critères!C123</f>
        <v>15.5</v>
      </c>
      <c r="D124" s="23" t="str">
        <f>Critères!D123</f>
        <v>Pour chaque ensemble de gabarits, un gabarit au moins permet de répondre aux règles d’accessibilité numérique. Cette règle est-elle respectée ?</v>
      </c>
      <c r="E124" s="23" t="s">
        <v>155</v>
      </c>
      <c r="F124" s="29" t="s">
        <v>162</v>
      </c>
    </row>
    <row r="125" spans="1:6" ht="32" x14ac:dyDescent="0.2">
      <c r="A125" s="108"/>
      <c r="B125" s="28" t="str">
        <f>Critères!B124</f>
        <v>-</v>
      </c>
      <c r="C125" s="28" t="str">
        <f>Critères!C124</f>
        <v>15.6</v>
      </c>
      <c r="D125" s="23" t="str">
        <f>Critères!D124</f>
        <v>Chaque gabarit qui permet de répondre aux règles d’accessibilité numérique est-il clairement identifiable ?</v>
      </c>
      <c r="E125" s="23" t="s">
        <v>155</v>
      </c>
      <c r="F125" s="29" t="s">
        <v>162</v>
      </c>
    </row>
    <row r="126" spans="1:6" ht="64" x14ac:dyDescent="0.2">
      <c r="A126" s="106" t="str">
        <f>Critères!$A$125</f>
        <v>SERVICES D’ASSISTANCE</v>
      </c>
      <c r="B126" s="28" t="str">
        <f>Critères!B125</f>
        <v>-</v>
      </c>
      <c r="C126" s="28" t="str">
        <f>Critères!C125</f>
        <v>16.1</v>
      </c>
      <c r="D126" s="23" t="str">
        <f>Critères!D125</f>
        <v>Chaque service d’assistance fournit-il des informations relatives aux fonctionnalités d’accessibilité et à la compatibilité avec l’accessibilité, décrites dans la documentation du site web ?</v>
      </c>
      <c r="E126" s="23" t="s">
        <v>155</v>
      </c>
      <c r="F126" s="29" t="s">
        <v>162</v>
      </c>
    </row>
    <row r="127" spans="1:6" ht="64" x14ac:dyDescent="0.2">
      <c r="A127" s="107"/>
      <c r="B127" s="28" t="str">
        <f>Critères!B126</f>
        <v>-</v>
      </c>
      <c r="C127" s="28" t="str">
        <f>Critères!C126</f>
        <v>16.2</v>
      </c>
      <c r="D127" s="23" t="str">
        <f>Critères!D126</f>
        <v>Le service d’assistance répond aux besoins de communication des personnes handicapées directement ou par l’intermédiaire d’un service de relais. Cette règle est-elle respectée ?</v>
      </c>
      <c r="E127" s="23" t="s">
        <v>155</v>
      </c>
      <c r="F127" s="29" t="s">
        <v>162</v>
      </c>
    </row>
    <row r="128" spans="1:6" ht="32" x14ac:dyDescent="0.2">
      <c r="A128" s="108"/>
      <c r="B128" s="28" t="str">
        <f>Critères!B127</f>
        <v>-</v>
      </c>
      <c r="C128" s="28" t="str">
        <f>Critères!C127</f>
        <v>16.3</v>
      </c>
      <c r="D128" s="23" t="str">
        <f>Critères!D127</f>
        <v>La documentation fournie par le service d’assistance est-elle accessible ?</v>
      </c>
      <c r="E128" s="23" t="s">
        <v>155</v>
      </c>
      <c r="F128" s="29" t="s">
        <v>162</v>
      </c>
    </row>
    <row r="129" spans="1:6" ht="80" x14ac:dyDescent="0.2">
      <c r="A129" s="115" t="str">
        <f>Critères!$A$128</f>
        <v>COMMUNICATION EN TEMPS RÉEL</v>
      </c>
      <c r="B129" s="28" t="str">
        <f>Critères!B128</f>
        <v>-</v>
      </c>
      <c r="C129" s="28" t="str">
        <f>Critères!C128</f>
        <v>17.1</v>
      </c>
      <c r="D129" s="23" t="str">
        <f>Critères!D128</f>
        <v>Pour chaque application web de communication orale bidirectionnelle, l’application est-elle capable d’encoder et de décoder cette communication avec une gamme de fréquences dont la limite supérieure est de 7 000 Hz au moins ?</v>
      </c>
      <c r="E129" s="23" t="s">
        <v>155</v>
      </c>
      <c r="F129" s="29" t="s">
        <v>162</v>
      </c>
    </row>
    <row r="130" spans="1:6" ht="48" x14ac:dyDescent="0.2">
      <c r="A130" s="107"/>
      <c r="B130" s="28" t="str">
        <f>Critères!B129</f>
        <v>-</v>
      </c>
      <c r="C130" s="28" t="str">
        <f>Critères!C129</f>
        <v>17.2</v>
      </c>
      <c r="D130" s="23" t="str">
        <f>Critères!D129</f>
        <v>Chaque application web qui permet une communication orale bidirectionnelle dispose-t-elle d’une fonctionnalité de communication écrite en temps réel ?</v>
      </c>
      <c r="E130" s="23" t="s">
        <v>155</v>
      </c>
      <c r="F130" s="29" t="s">
        <v>162</v>
      </c>
    </row>
    <row r="131" spans="1:6" ht="48" x14ac:dyDescent="0.2">
      <c r="A131" s="107"/>
      <c r="B131" s="28" t="str">
        <f>Critères!B130</f>
        <v>-</v>
      </c>
      <c r="C131" s="28" t="str">
        <f>Critères!C130</f>
        <v>17.3</v>
      </c>
      <c r="D131" s="23" t="str">
        <f>Critères!D130</f>
        <v>Pour chaque application web qui permet une communication orale bidirectionnelle et écrite en temps réel, les deux modes sont-ils utilisables simultanément ?</v>
      </c>
      <c r="E131" s="23" t="s">
        <v>155</v>
      </c>
      <c r="F131" s="29" t="s">
        <v>162</v>
      </c>
    </row>
    <row r="132" spans="1:6" ht="48" x14ac:dyDescent="0.2">
      <c r="A132" s="107"/>
      <c r="B132" s="28" t="str">
        <f>Critères!B131</f>
        <v>-</v>
      </c>
      <c r="C132" s="28" t="str">
        <f>Critères!C131</f>
        <v>17.4</v>
      </c>
      <c r="D132" s="23" t="str">
        <f>Critères!D131</f>
        <v>Pour chaque fonctionnalité de communication écrite en temps réel, les messages peuvent-ils être identifiés (hors cas particuliers) ?</v>
      </c>
      <c r="E132" s="23" t="s">
        <v>155</v>
      </c>
      <c r="F132" s="29" t="s">
        <v>162</v>
      </c>
    </row>
    <row r="133" spans="1:6" ht="48" x14ac:dyDescent="0.2">
      <c r="A133" s="107"/>
      <c r="B133" s="28" t="str">
        <f>Critères!B132</f>
        <v>-</v>
      </c>
      <c r="C133" s="28" t="str">
        <f>Critères!C132</f>
        <v>17.5</v>
      </c>
      <c r="D133" s="23" t="str">
        <f>Critères!D132</f>
        <v>Pour chaque application web de communication orale bidirectionnelle, un indicateur visuel de l’activité orale est-il présent ?</v>
      </c>
      <c r="E133" s="23" t="s">
        <v>155</v>
      </c>
      <c r="F133" s="29" t="s">
        <v>162</v>
      </c>
    </row>
    <row r="134" spans="1:6" ht="64" x14ac:dyDescent="0.2">
      <c r="A134" s="107"/>
      <c r="B134" s="28" t="str">
        <f>Critères!B133</f>
        <v>-</v>
      </c>
      <c r="C134" s="28" t="str">
        <f>Critères!C133</f>
        <v>17.6</v>
      </c>
      <c r="D134" s="23" t="str">
        <f>Critères!D133</f>
        <v>Chaque application web de communication écrite en temps réel qui peut interagir avec d’autres applications de communication écrite en temps réel respecte-t-elle les règles d’interopérabilité en vigueur ?</v>
      </c>
      <c r="E134" s="23" t="s">
        <v>155</v>
      </c>
      <c r="F134" s="29" t="s">
        <v>162</v>
      </c>
    </row>
    <row r="135" spans="1:6" ht="64" x14ac:dyDescent="0.2">
      <c r="A135" s="107"/>
      <c r="B135" s="28" t="str">
        <f>Critères!B134</f>
        <v>-</v>
      </c>
      <c r="C135" s="28" t="str">
        <f>Critères!C134</f>
        <v>17.7</v>
      </c>
      <c r="D135" s="23" t="str">
        <f>Critères!D134</f>
        <v>Pour chaque application web de communication écrite en temps réel, le délai de transmission de chaque unité de saisie est de 500ms ou moins. Cette règle est-elle respectée ?</v>
      </c>
      <c r="E135" s="23" t="s">
        <v>155</v>
      </c>
      <c r="F135" s="29" t="s">
        <v>162</v>
      </c>
    </row>
    <row r="136" spans="1:6" ht="48" x14ac:dyDescent="0.2">
      <c r="A136" s="107"/>
      <c r="B136" s="28" t="str">
        <f>Critères!B135</f>
        <v>-</v>
      </c>
      <c r="C136" s="28" t="str">
        <f>Critères!C135</f>
        <v>17.8</v>
      </c>
      <c r="D136" s="23" t="str">
        <f>Critères!D135</f>
        <v>Pour chaque application web de télécommunication, l’identification de l’interlocuteur qui initie un appel est-elle accessible ?</v>
      </c>
      <c r="E136" s="23" t="s">
        <v>155</v>
      </c>
      <c r="F136" s="29" t="s">
        <v>162</v>
      </c>
    </row>
    <row r="137" spans="1:6" ht="64" x14ac:dyDescent="0.2">
      <c r="A137" s="107"/>
      <c r="B137" s="28" t="str">
        <f>Critères!B136</f>
        <v>-</v>
      </c>
      <c r="C137" s="28" t="str">
        <f>Critères!C136</f>
        <v>17.9</v>
      </c>
      <c r="D137" s="23" t="str">
        <f>Critères!D136</f>
        <v>Pour chaque application web de communication orale bidirectionnelle qui permet d’identifier l’activité d’un interlocuteur oralisant, il est possible d’identifier l’activité d’un interlocuteur signant. Cette règle est-elle respectée ?</v>
      </c>
      <c r="E137" s="23" t="s">
        <v>155</v>
      </c>
      <c r="F137" s="29" t="s">
        <v>162</v>
      </c>
    </row>
    <row r="138" spans="1:6" ht="64" x14ac:dyDescent="0.2">
      <c r="A138" s="107"/>
      <c r="B138" s="28" t="str">
        <f>Critères!B137</f>
        <v>-</v>
      </c>
      <c r="C138" s="28" t="str">
        <f>Critères!C137</f>
        <v>17.10</v>
      </c>
      <c r="D138" s="23" t="str">
        <f>Critères!D137</f>
        <v>Pour chaque application web de communication orale bidirectionnelle qui dispose de fonctionnalités vocales, celles-ci sont-elles utilisables sans la nécessité d’écouter ou parler ?</v>
      </c>
      <c r="E138" s="23" t="s">
        <v>155</v>
      </c>
      <c r="F138" s="29" t="s">
        <v>162</v>
      </c>
    </row>
    <row r="139" spans="1:6" ht="48" x14ac:dyDescent="0.2">
      <c r="A139" s="108"/>
      <c r="B139" s="28" t="str">
        <f>Critères!B138</f>
        <v>-</v>
      </c>
      <c r="C139" s="28" t="str">
        <f>Critères!C138</f>
        <v>17.11</v>
      </c>
      <c r="D139" s="23" t="str">
        <f>Critères!D138</f>
        <v>Pour chaque application web de communication orale bidirectionnelle qui dispose d’une vidéo en temps réel, la qualité de la vidéo est-elle suffisante ?</v>
      </c>
      <c r="E139" s="23" t="s">
        <v>155</v>
      </c>
      <c r="F139" s="29" t="s">
        <v>162</v>
      </c>
    </row>
  </sheetData>
  <mergeCells count="19">
    <mergeCell ref="A1:H1"/>
    <mergeCell ref="A2:H2"/>
    <mergeCell ref="A18:A35"/>
    <mergeCell ref="A36:A43"/>
    <mergeCell ref="A44:A45"/>
    <mergeCell ref="A46:A50"/>
    <mergeCell ref="A4:A12"/>
    <mergeCell ref="A13:A14"/>
    <mergeCell ref="A15:A17"/>
    <mergeCell ref="A117:A119"/>
    <mergeCell ref="A120:A125"/>
    <mergeCell ref="A126:A128"/>
    <mergeCell ref="A129:A139"/>
    <mergeCell ref="A51:A60"/>
    <mergeCell ref="A61:A64"/>
    <mergeCell ref="A65:A78"/>
    <mergeCell ref="A79:A91"/>
    <mergeCell ref="A92:A102"/>
    <mergeCell ref="A103:A116"/>
  </mergeCells>
  <conditionalFormatting sqref="E4:E139">
    <cfRule type="cellIs" dxfId="104" priority="5" operator="equal">
      <formula>"NA"</formula>
    </cfRule>
    <cfRule type="cellIs" dxfId="103" priority="3" operator="equal">
      <formula>"C"</formula>
    </cfRule>
    <cfRule type="cellIs" dxfId="102" priority="4" operator="equal">
      <formula>"NC"</formula>
    </cfRule>
    <cfRule type="cellIs" dxfId="101" priority="6" operator="equal">
      <formula>"NT"</formula>
    </cfRule>
  </conditionalFormatting>
  <conditionalFormatting sqref="F4:F139">
    <cfRule type="cellIs" dxfId="100" priority="1" operator="equal">
      <formula>"D"</formula>
    </cfRule>
    <cfRule type="cellIs" dxfId="99" priority="7" operator="equal">
      <formula>"E"</formula>
    </cfRule>
    <cfRule type="cellIs" dxfId="98" priority="8" operator="equal">
      <formula>"N"</formula>
    </cfRule>
  </conditionalFormatting>
  <dataValidations count="2">
    <dataValidation type="list" operator="equal" showErrorMessage="1" sqref="E4:E139" xr:uid="{00000000-0002-0000-0600-000000000000}">
      <formula1>"C,NC,NA,NT"</formula1>
      <formula2>0</formula2>
    </dataValidation>
    <dataValidation type="list" operator="equal" showErrorMessage="1" sqref="F4:F139" xr:uid="{EEDEC7CC-9935-F543-8039-1706561D6AE5}">
      <formula1>"D,E,N"</formula1>
    </dataValidation>
  </dataValidations>
  <pageMargins left="0.39374999999999999" right="0.39374999999999999" top="0.53263888888888899" bottom="0.39374999999999999" header="0.39374999999999999" footer="0.39374999999999999"/>
  <pageSetup scale="74" pageOrder="overThenDown" orientation="portrait" horizontalDpi="300" verticalDpi="300" r:id="rId1"/>
  <headerFooter>
    <oddHeader>&amp;L&amp;10RGAA 3.0 - Relevé pour le site : wwww.site.fr&amp;R&amp;10&amp;P/&amp;N -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dimension ref="A1:AMJ139"/>
  <sheetViews>
    <sheetView zoomScaleNormal="100" workbookViewId="0">
      <selection activeCell="E14" sqref="E14"/>
    </sheetView>
  </sheetViews>
  <sheetFormatPr baseColWidth="10" defaultColWidth="9.5703125" defaultRowHeight="16" x14ac:dyDescent="0.2"/>
  <cols>
    <col min="1" max="1" width="4.140625" customWidth="1"/>
    <col min="2" max="2" width="4.5703125" bestFit="1" customWidth="1"/>
    <col min="3" max="3" width="5.5703125" style="11" customWidth="1"/>
    <col min="4" max="4" width="39.85546875" style="1" customWidth="1"/>
    <col min="5" max="5" width="3.85546875" style="1" customWidth="1"/>
    <col min="6" max="6" width="3.140625" style="1" customWidth="1"/>
    <col min="7" max="7" width="79.85546875" style="1" customWidth="1"/>
    <col min="8" max="8" width="22.85546875" style="1" customWidth="1"/>
    <col min="9" max="9" width="64.42578125" style="1" customWidth="1"/>
    <col min="10" max="65" width="9.5703125" style="1"/>
    <col min="1025" max="1025" width="7.42578125" customWidth="1"/>
  </cols>
  <sheetData>
    <row r="1" spans="1:1024" x14ac:dyDescent="0.2">
      <c r="A1" s="91" t="str">
        <f>Échantillon!A1</f>
        <v>RAWeb 1 – GRILLE D'ÉVALUATION</v>
      </c>
      <c r="B1" s="91"/>
      <c r="C1" s="91"/>
      <c r="D1" s="91"/>
      <c r="E1" s="91"/>
      <c r="F1" s="91"/>
      <c r="G1" s="91"/>
      <c r="H1" s="91"/>
    </row>
    <row r="2" spans="1:1024" x14ac:dyDescent="0.2">
      <c r="A2" s="116" t="str">
        <f>CONCATENATE(Échantillon!B10," : ",Échantillon!C10)</f>
        <v>Authentification : http://www.site.lu/authentification.html</v>
      </c>
      <c r="B2" s="116"/>
      <c r="C2" s="116"/>
      <c r="D2" s="116"/>
      <c r="E2" s="116"/>
      <c r="F2" s="116"/>
      <c r="G2" s="116"/>
      <c r="H2" s="116"/>
    </row>
    <row r="3" spans="1:1024" ht="120" x14ac:dyDescent="0.2">
      <c r="A3" s="48" t="s">
        <v>25</v>
      </c>
      <c r="B3" s="48" t="s">
        <v>310</v>
      </c>
      <c r="C3" s="48" t="s">
        <v>26</v>
      </c>
      <c r="D3" s="49" t="s">
        <v>27</v>
      </c>
      <c r="E3" s="48" t="s">
        <v>150</v>
      </c>
      <c r="F3" s="48" t="s">
        <v>373</v>
      </c>
      <c r="G3" s="49" t="s">
        <v>295</v>
      </c>
      <c r="H3" s="49" t="s">
        <v>372</v>
      </c>
    </row>
    <row r="4" spans="1:1024" ht="32" x14ac:dyDescent="0.2">
      <c r="A4" s="106" t="str">
        <f>Critères!$A$3</f>
        <v>IMAGES</v>
      </c>
      <c r="B4" s="28" t="str">
        <f>Critères!B3</f>
        <v>RGAA</v>
      </c>
      <c r="C4" s="28" t="str">
        <f>Critères!C3</f>
        <v>1.1</v>
      </c>
      <c r="D4" s="23" t="str">
        <f>Critères!D3</f>
        <v>Chaque image porteuse d’information a-t-elle une alternative textuelle ?</v>
      </c>
      <c r="E4" s="23" t="s">
        <v>155</v>
      </c>
      <c r="F4" s="29" t="s">
        <v>162</v>
      </c>
      <c r="G4" s="23"/>
      <c r="H4" s="23"/>
      <c r="I4"/>
    </row>
    <row r="5" spans="1:1024" ht="32" x14ac:dyDescent="0.2">
      <c r="A5" s="107"/>
      <c r="B5" s="28" t="str">
        <f>Critères!B4</f>
        <v>RGAA</v>
      </c>
      <c r="C5" s="28" t="str">
        <f>Critères!C4</f>
        <v>1.2</v>
      </c>
      <c r="D5" s="23" t="str">
        <f>Critères!D4</f>
        <v>Chaque image de décoration est-elle correctement ignorée par les technologies d’assistance ?</v>
      </c>
      <c r="E5" s="23" t="s">
        <v>155</v>
      </c>
      <c r="F5" s="29" t="s">
        <v>162</v>
      </c>
      <c r="G5" s="23"/>
      <c r="H5" s="23"/>
      <c r="AME5" s="12"/>
      <c r="AMF5" s="12"/>
      <c r="AMG5" s="12"/>
      <c r="AMH5" s="12"/>
      <c r="AMI5" s="12"/>
      <c r="AMJ5" s="12"/>
    </row>
    <row r="6" spans="1:1024" ht="48" x14ac:dyDescent="0.2">
      <c r="A6" s="107"/>
      <c r="B6" s="28" t="str">
        <f>Critères!B5</f>
        <v>RGAA</v>
      </c>
      <c r="C6" s="28" t="str">
        <f>Critères!C5</f>
        <v>1.3</v>
      </c>
      <c r="D6" s="23" t="str">
        <f>Critères!D5</f>
        <v>Pour chaque image porteuse d'information ayant une alternative textuelle, cette alternative est-elle pertinente (hors cas particuliers) ?</v>
      </c>
      <c r="E6" s="23" t="s">
        <v>155</v>
      </c>
      <c r="F6" s="29" t="s">
        <v>162</v>
      </c>
      <c r="G6" s="23"/>
      <c r="H6" s="23"/>
    </row>
    <row r="7" spans="1:1024" ht="64" x14ac:dyDescent="0.2">
      <c r="A7" s="107"/>
      <c r="B7" s="28" t="str">
        <f>Critères!B6</f>
        <v>RGAA</v>
      </c>
      <c r="C7" s="28" t="str">
        <f>Critères!C6</f>
        <v>1.4</v>
      </c>
      <c r="D7" s="23" t="str">
        <f>Critères!D6</f>
        <v>Pour chaque image utilisée comme CAPTCHA ou comme image-test, ayant une alternative textuelle, cette alternative permet-elle d’identifier la nature et la fonction de l’image ?</v>
      </c>
      <c r="E7" s="23" t="s">
        <v>155</v>
      </c>
      <c r="F7" s="29" t="s">
        <v>162</v>
      </c>
      <c r="G7" s="23"/>
      <c r="H7" s="23"/>
    </row>
    <row r="8" spans="1:1024" ht="48" x14ac:dyDescent="0.2">
      <c r="A8" s="107"/>
      <c r="B8" s="28" t="str">
        <f>Critères!B7</f>
        <v>RGAA</v>
      </c>
      <c r="C8" s="28" t="str">
        <f>Critères!C7</f>
        <v>1.5</v>
      </c>
      <c r="D8" s="23" t="str">
        <f>Critères!D7</f>
        <v>Pour chaque image utilisée comme CAPTCHA, une solution d’accès alternatif au contenu ou à la fonction du CAPTCHA est-elle présente ?</v>
      </c>
      <c r="E8" s="23" t="s">
        <v>155</v>
      </c>
      <c r="F8" s="29" t="s">
        <v>162</v>
      </c>
      <c r="G8" s="43"/>
      <c r="H8" s="23"/>
    </row>
    <row r="9" spans="1:1024" ht="32" x14ac:dyDescent="0.2">
      <c r="A9" s="107"/>
      <c r="B9" s="28" t="str">
        <f>Critères!B8</f>
        <v>RGAA</v>
      </c>
      <c r="C9" s="28" t="str">
        <f>Critères!C8</f>
        <v>1.6</v>
      </c>
      <c r="D9" s="23" t="str">
        <f>Critères!D8</f>
        <v>Chaque image porteuse d’information a-t-elle, si nécessaire, une description détaillée ?</v>
      </c>
      <c r="E9" s="23" t="s">
        <v>155</v>
      </c>
      <c r="F9" s="29" t="s">
        <v>162</v>
      </c>
      <c r="G9" s="23"/>
      <c r="H9" s="23"/>
    </row>
    <row r="10" spans="1:1024" ht="32" x14ac:dyDescent="0.2">
      <c r="A10" s="107"/>
      <c r="B10" s="28" t="str">
        <f>Critères!B9</f>
        <v>RGAA</v>
      </c>
      <c r="C10" s="28" t="str">
        <f>Critères!C9</f>
        <v>1.7</v>
      </c>
      <c r="D10" s="23" t="str">
        <f>Critères!D9</f>
        <v>Pour chaque image porteuse d’information ayant une description détaillée, cette description est-elle pertinente ?</v>
      </c>
      <c r="E10" s="23" t="s">
        <v>155</v>
      </c>
      <c r="F10" s="29" t="s">
        <v>162</v>
      </c>
      <c r="G10" s="23"/>
      <c r="H10" s="23"/>
    </row>
    <row r="11" spans="1:1024" ht="64" x14ac:dyDescent="0.2">
      <c r="A11" s="107"/>
      <c r="B11" s="28" t="str">
        <f>Critères!B10</f>
        <v>RGAA</v>
      </c>
      <c r="C11" s="28" t="str">
        <f>Critères!C10</f>
        <v>1.8</v>
      </c>
      <c r="D11" s="23" t="str">
        <f>Critères!D10</f>
        <v>Chaque image texte porteuse d’information, en l’absence d’un mécanisme de remplacement, doit si possible être remplacée par du texte stylé. Cette règle est-elle respectée (hors cas particuliers) ?</v>
      </c>
      <c r="E11" s="23" t="s">
        <v>155</v>
      </c>
      <c r="F11" s="29" t="s">
        <v>162</v>
      </c>
      <c r="G11" s="23"/>
      <c r="H11" s="23"/>
    </row>
    <row r="12" spans="1:1024" ht="32" x14ac:dyDescent="0.2">
      <c r="A12" s="108"/>
      <c r="B12" s="28" t="str">
        <f>Critères!B11</f>
        <v>RGAA</v>
      </c>
      <c r="C12" s="28" t="str">
        <f>Critères!C11</f>
        <v>1.9</v>
      </c>
      <c r="D12" s="23" t="str">
        <f>Critères!D11</f>
        <v>Chaque légende d’image est-elle, si nécessaire, correctement reliée à l’image correspondante ?</v>
      </c>
      <c r="E12" s="23" t="s">
        <v>155</v>
      </c>
      <c r="F12" s="29" t="s">
        <v>162</v>
      </c>
      <c r="G12" s="23"/>
      <c r="H12" s="23"/>
    </row>
    <row r="13" spans="1:1024" ht="17" x14ac:dyDescent="0.2">
      <c r="A13" s="106" t="str">
        <f>Critères!$A$12</f>
        <v>CADRES</v>
      </c>
      <c r="B13" s="28" t="str">
        <f>Critères!B12</f>
        <v>RGAA</v>
      </c>
      <c r="C13" s="28" t="str">
        <f>Critères!C12</f>
        <v>2.1</v>
      </c>
      <c r="D13" s="23" t="str">
        <f>Critères!D12</f>
        <v>Chaque cadre a-t-il un titre de cadre ?</v>
      </c>
      <c r="E13" s="23" t="s">
        <v>155</v>
      </c>
      <c r="F13" s="29" t="s">
        <v>162</v>
      </c>
      <c r="G13" s="30"/>
      <c r="H13" s="23"/>
    </row>
    <row r="14" spans="1:1024" ht="32" x14ac:dyDescent="0.2">
      <c r="A14" s="108"/>
      <c r="B14" s="28" t="str">
        <f>Critères!B13</f>
        <v>RGAA</v>
      </c>
      <c r="C14" s="28" t="str">
        <f>Critères!C13</f>
        <v>2.2</v>
      </c>
      <c r="D14" s="23" t="str">
        <f>Critères!D13</f>
        <v>Pour chaque cadre ayant un titre de cadre, ce titre de cadre est-il pertinent ?</v>
      </c>
      <c r="E14" s="23" t="s">
        <v>155</v>
      </c>
      <c r="F14" s="29" t="s">
        <v>162</v>
      </c>
      <c r="G14" s="23"/>
      <c r="H14" s="23"/>
    </row>
    <row r="15" spans="1:1024" ht="48" x14ac:dyDescent="0.2">
      <c r="A15" s="106" t="str">
        <f>Critères!$A$14</f>
        <v>COULEURS</v>
      </c>
      <c r="B15" s="28" t="str">
        <f>Critères!B14</f>
        <v>RGAA</v>
      </c>
      <c r="C15" s="28" t="str">
        <f>Critères!C14</f>
        <v>3.1</v>
      </c>
      <c r="D15" s="23" t="str">
        <f>Critères!D14</f>
        <v>Dans chaque page web, l’information ne doit pas être donnée uniquement par la couleur. Cette règle est-elle respectée ?</v>
      </c>
      <c r="E15" s="23" t="s">
        <v>155</v>
      </c>
      <c r="F15" s="29" t="s">
        <v>162</v>
      </c>
      <c r="G15" s="23"/>
      <c r="H15" s="23"/>
    </row>
    <row r="16" spans="1:1024" ht="48" x14ac:dyDescent="0.2">
      <c r="A16" s="107"/>
      <c r="B16" s="28" t="str">
        <f>Critères!B15</f>
        <v>RGAA</v>
      </c>
      <c r="C16" s="28" t="str">
        <f>Critères!C15</f>
        <v>3.2</v>
      </c>
      <c r="D16" s="23" t="str">
        <f>Critères!D15</f>
        <v>Dans chaque page web, le contraste entre la couleur du texte et la couleur de son arrière-plan est-il suffisamment élevé (hors cas particuliers) ?</v>
      </c>
      <c r="E16" s="23" t="s">
        <v>155</v>
      </c>
      <c r="F16" s="29" t="s">
        <v>162</v>
      </c>
      <c r="G16" s="23"/>
      <c r="H16" s="23"/>
    </row>
    <row r="17" spans="1:8" ht="64" x14ac:dyDescent="0.2">
      <c r="A17" s="108"/>
      <c r="B17" s="28" t="str">
        <f>Critères!B16</f>
        <v>RGAA</v>
      </c>
      <c r="C17" s="28" t="str">
        <f>Critères!C16</f>
        <v>3.3</v>
      </c>
      <c r="D17" s="23" t="str">
        <f>Critères!D16</f>
        <v>Dans chaque page web, les couleurs utilisées dans les composants d’interface ou les éléments graphiques porteurs d’informations sont-elles suffisamment contrastées (hors cas particuliers) ?</v>
      </c>
      <c r="E17" s="23" t="s">
        <v>155</v>
      </c>
      <c r="F17" s="29" t="s">
        <v>162</v>
      </c>
      <c r="G17" s="23"/>
      <c r="H17" s="23"/>
    </row>
    <row r="18" spans="1:8" ht="48" x14ac:dyDescent="0.2">
      <c r="A18" s="106" t="str">
        <f>Critères!$A$17</f>
        <v>MULTIMÉDIA</v>
      </c>
      <c r="B18" s="28" t="str">
        <f>Critères!B17</f>
        <v>RGAA</v>
      </c>
      <c r="C18" s="28" t="str">
        <f>Critères!C17</f>
        <v>4.1</v>
      </c>
      <c r="D18" s="23" t="str">
        <f>Critères!D17</f>
        <v>Chaque média temporel pré-enregistré a-t-il, si nécessaire, une transcription textuelle ou une audiodescription (hors cas particuliers) ?</v>
      </c>
      <c r="E18" s="23" t="s">
        <v>155</v>
      </c>
      <c r="F18" s="29" t="s">
        <v>162</v>
      </c>
      <c r="G18" s="23"/>
      <c r="H18" s="23"/>
    </row>
    <row r="19" spans="1:8" ht="64" x14ac:dyDescent="0.2">
      <c r="A19" s="107"/>
      <c r="B19" s="28" t="str">
        <f>Critères!B18</f>
        <v>RGAA</v>
      </c>
      <c r="C19" s="28" t="str">
        <f>Critères!C18</f>
        <v>4.2</v>
      </c>
      <c r="D19" s="23" t="str">
        <f>Critères!D18</f>
        <v>Pour chaque média temporel pré-enregistré ayant une transcription textuelle ou une audiodescription synchronisée, celles-ci sont-elles pertinentes (hors cas particuliers) ?</v>
      </c>
      <c r="E19" s="23" t="s">
        <v>155</v>
      </c>
      <c r="F19" s="29" t="s">
        <v>162</v>
      </c>
      <c r="G19" s="23"/>
      <c r="H19" s="23"/>
    </row>
    <row r="20" spans="1:8" ht="48" x14ac:dyDescent="0.2">
      <c r="A20" s="107"/>
      <c r="B20" s="28" t="str">
        <f>Critères!B19</f>
        <v>RGAA</v>
      </c>
      <c r="C20" s="28" t="str">
        <f>Critères!C19</f>
        <v>4.3</v>
      </c>
      <c r="D20" s="23" t="str">
        <f>Critères!D19</f>
        <v>Chaque média temporel synchronisé pré-enregistré a-t-il, si nécessaire, des sous-titres synchronisés (hors cas particuliers) ?</v>
      </c>
      <c r="E20" s="23" t="s">
        <v>155</v>
      </c>
      <c r="F20" s="29" t="s">
        <v>162</v>
      </c>
      <c r="G20" s="23"/>
      <c r="H20" s="23"/>
    </row>
    <row r="21" spans="1:8" ht="48" x14ac:dyDescent="0.2">
      <c r="A21" s="107"/>
      <c r="B21" s="28" t="str">
        <f>Critères!B20</f>
        <v>RGAA</v>
      </c>
      <c r="C21" s="28" t="str">
        <f>Critères!C20</f>
        <v>4.4</v>
      </c>
      <c r="D21" s="23" t="str">
        <f>Critères!D20</f>
        <v>Pour chaque média temporel synchronisé pré-enregistré ayant des sous-titres synchronisés, ces sous-titres sont-ils pertinents ?</v>
      </c>
      <c r="E21" s="23" t="s">
        <v>155</v>
      </c>
      <c r="F21" s="29" t="s">
        <v>162</v>
      </c>
      <c r="G21" s="23"/>
      <c r="H21" s="23"/>
    </row>
    <row r="22" spans="1:8" ht="32" x14ac:dyDescent="0.2">
      <c r="A22" s="107"/>
      <c r="B22" s="28" t="str">
        <f>Critères!B21</f>
        <v>RGAA</v>
      </c>
      <c r="C22" s="28" t="str">
        <f>Critères!C21</f>
        <v>4.5</v>
      </c>
      <c r="D22" s="23" t="str">
        <f>Critères!D21</f>
        <v>Chaque média temporel pré-enregistré a-t-il, si nécessaire, une audiodescription synchronisée (hors cas particuliers) ?</v>
      </c>
      <c r="E22" s="23" t="s">
        <v>155</v>
      </c>
      <c r="F22" s="29" t="s">
        <v>162</v>
      </c>
      <c r="G22" s="23"/>
      <c r="H22" s="23"/>
    </row>
    <row r="23" spans="1:8" ht="32" x14ac:dyDescent="0.2">
      <c r="A23" s="107"/>
      <c r="B23" s="28" t="str">
        <f>Critères!B22</f>
        <v>RGAA</v>
      </c>
      <c r="C23" s="28" t="str">
        <f>Critères!C22</f>
        <v>4.6</v>
      </c>
      <c r="D23" s="23" t="str">
        <f>Critères!D22</f>
        <v>Pour chaque média temporel pré-enregistré ayant une audiodescription synchronisée, celle-ci est-elle pertinente ?</v>
      </c>
      <c r="E23" s="23" t="s">
        <v>155</v>
      </c>
      <c r="F23" s="29" t="s">
        <v>162</v>
      </c>
      <c r="G23" s="23"/>
      <c r="H23" s="23"/>
    </row>
    <row r="24" spans="1:8" ht="32" x14ac:dyDescent="0.2">
      <c r="A24" s="107"/>
      <c r="B24" s="28" t="str">
        <f>Critères!B23</f>
        <v>RGAA</v>
      </c>
      <c r="C24" s="28" t="str">
        <f>Critères!C23</f>
        <v>4.7</v>
      </c>
      <c r="D24" s="23" t="str">
        <f>Critères!D23</f>
        <v>Chaque média temporel est-il clairement identifiable (hors cas particuliers) ?</v>
      </c>
      <c r="E24" s="23" t="s">
        <v>155</v>
      </c>
      <c r="F24" s="29" t="s">
        <v>162</v>
      </c>
      <c r="G24" s="23"/>
      <c r="H24" s="23"/>
    </row>
    <row r="25" spans="1:8" ht="32" x14ac:dyDescent="0.2">
      <c r="A25" s="107"/>
      <c r="B25" s="28" t="str">
        <f>Critères!B24</f>
        <v>RGAA</v>
      </c>
      <c r="C25" s="28" t="str">
        <f>Critères!C24</f>
        <v>4.8</v>
      </c>
      <c r="D25" s="23" t="str">
        <f>Critères!D24</f>
        <v>Chaque média non temporel a-t-il, si nécessaire, une alternative (hors cas particuliers) ?</v>
      </c>
      <c r="E25" s="23" t="s">
        <v>155</v>
      </c>
      <c r="F25" s="29" t="s">
        <v>162</v>
      </c>
      <c r="G25" s="23"/>
      <c r="H25" s="23"/>
    </row>
    <row r="26" spans="1:8" ht="32" x14ac:dyDescent="0.2">
      <c r="A26" s="107"/>
      <c r="B26" s="28" t="str">
        <f>Critères!B25</f>
        <v>RGAA</v>
      </c>
      <c r="C26" s="28" t="str">
        <f>Critères!C25</f>
        <v>4.9</v>
      </c>
      <c r="D26" s="23" t="str">
        <f>Critères!D25</f>
        <v>Pour chaque média non temporel ayant une alternative, cette alternative est-elle pertinente ?</v>
      </c>
      <c r="E26" s="23" t="s">
        <v>155</v>
      </c>
      <c r="F26" s="29" t="s">
        <v>162</v>
      </c>
      <c r="G26" s="23"/>
      <c r="H26" s="23"/>
    </row>
    <row r="27" spans="1:8" ht="32" x14ac:dyDescent="0.2">
      <c r="A27" s="107"/>
      <c r="B27" s="28" t="str">
        <f>Critères!B26</f>
        <v>RGAA</v>
      </c>
      <c r="C27" s="28" t="str">
        <f>Critères!C26</f>
        <v>4.10</v>
      </c>
      <c r="D27" s="23" t="str">
        <f>Critères!D26</f>
        <v>Chaque son déclenché automatiquement est-il contrôlable par l’utilisateur ?</v>
      </c>
      <c r="E27" s="23" t="s">
        <v>155</v>
      </c>
      <c r="F27" s="29" t="s">
        <v>162</v>
      </c>
      <c r="G27" s="23"/>
      <c r="H27" s="23"/>
    </row>
    <row r="28" spans="1:8" ht="48" x14ac:dyDescent="0.2">
      <c r="A28" s="107"/>
      <c r="B28" s="28" t="str">
        <f>Critères!B27</f>
        <v>RGAA</v>
      </c>
      <c r="C28" s="28" t="str">
        <f>Critères!C27</f>
        <v>4.11</v>
      </c>
      <c r="D28" s="23" t="str">
        <f>Critères!D27</f>
        <v>La consultation de chaque média temporel est-elle, si nécessaire, contrôlable par le clavier et tout dispositif de pointage ?</v>
      </c>
      <c r="E28" s="23" t="s">
        <v>155</v>
      </c>
      <c r="F28" s="29" t="s">
        <v>162</v>
      </c>
      <c r="G28" s="23"/>
      <c r="H28" s="23"/>
    </row>
    <row r="29" spans="1:8" ht="32" x14ac:dyDescent="0.2">
      <c r="A29" s="107"/>
      <c r="B29" s="28" t="str">
        <f>Critères!B28</f>
        <v>RGAA</v>
      </c>
      <c r="C29" s="28" t="str">
        <f>Critères!C28</f>
        <v>4.12</v>
      </c>
      <c r="D29" s="23" t="str">
        <f>Critères!D28</f>
        <v>La consultation de chaque média non temporel est-elle contrôlable par le clavier et tout dispositif de pointage ?</v>
      </c>
      <c r="E29" s="23" t="s">
        <v>155</v>
      </c>
      <c r="F29" s="29" t="s">
        <v>162</v>
      </c>
      <c r="G29" s="23"/>
      <c r="H29" s="23"/>
    </row>
    <row r="30" spans="1:8" ht="32" x14ac:dyDescent="0.2">
      <c r="A30" s="107"/>
      <c r="B30" s="28" t="str">
        <f>Critères!B29</f>
        <v>RGAA</v>
      </c>
      <c r="C30" s="28" t="str">
        <f>Critères!C29</f>
        <v>4.13</v>
      </c>
      <c r="D30" s="23" t="str">
        <f>Critères!D29</f>
        <v>Chaque média temporel et non temporel est-il compatible avec les technologies d’assistance (hors cas particuliers) ?</v>
      </c>
      <c r="E30" s="23" t="s">
        <v>155</v>
      </c>
      <c r="F30" s="29" t="s">
        <v>162</v>
      </c>
      <c r="G30" s="23"/>
      <c r="H30" s="23"/>
    </row>
    <row r="31" spans="1:8" ht="80" x14ac:dyDescent="0.2">
      <c r="A31" s="107"/>
      <c r="B31" s="28" t="str">
        <f>Critères!B30</f>
        <v>-</v>
      </c>
      <c r="C31" s="28" t="str">
        <f>Critères!C30</f>
        <v>4.14</v>
      </c>
      <c r="D31" s="23" t="str">
        <f>Critères!D30</f>
        <v xml:space="preserve">Pour chaque média temporel qui dispose d’une piste de sous-titres synchronisés ou d’une audiodescription , les fonctionnalités de contrôle de ces alternatives sont-elles présentées au même niveau que les fonctionnalités principales  ? </v>
      </c>
      <c r="E31" s="23" t="s">
        <v>155</v>
      </c>
      <c r="F31" s="29" t="s">
        <v>162</v>
      </c>
      <c r="G31" s="23"/>
      <c r="H31" s="23"/>
    </row>
    <row r="32" spans="1:8" ht="64" x14ac:dyDescent="0.2">
      <c r="A32" s="107"/>
      <c r="B32" s="28" t="str">
        <f>Critères!B31</f>
        <v>-</v>
      </c>
      <c r="C32" s="28" t="str">
        <f>Critères!C31</f>
        <v>4.15</v>
      </c>
      <c r="D32" s="23" t="str">
        <f>Critères!D31</f>
        <v>Pour chaque fonctionnalité qui transmet, convertit ou enregistre un média temporel synchronisé pré-enregistré qui possède une piste de sous-titres, à l’issue du processus, les sous-titres sont-ils correctement conservés ?</v>
      </c>
      <c r="E32" s="23" t="s">
        <v>155</v>
      </c>
      <c r="F32" s="29" t="s">
        <v>162</v>
      </c>
      <c r="G32" s="23"/>
      <c r="H32" s="23"/>
    </row>
    <row r="33" spans="1:9" ht="64" x14ac:dyDescent="0.2">
      <c r="A33" s="107"/>
      <c r="B33" s="28" t="str">
        <f>Critères!B32</f>
        <v>-</v>
      </c>
      <c r="C33" s="28" t="str">
        <f>Critères!C32</f>
        <v>4.16</v>
      </c>
      <c r="D33" s="23" t="str">
        <f>Critères!D32</f>
        <v>Pour chaque fonctionnalité qui transmet, convertit ou enregistre un média temporel pré-enregistré avec une audiodescription synchronisée, à l’issue du processus, l’audiodescription est-elle correctement conservée ?</v>
      </c>
      <c r="E33" s="23" t="s">
        <v>155</v>
      </c>
      <c r="F33" s="29" t="s">
        <v>162</v>
      </c>
      <c r="G33" s="23"/>
      <c r="H33" s="23"/>
    </row>
    <row r="34" spans="1:9" ht="48" x14ac:dyDescent="0.2">
      <c r="A34" s="107"/>
      <c r="B34" s="28" t="str">
        <f>Critères!B33</f>
        <v>-</v>
      </c>
      <c r="C34" s="28" t="str">
        <f>Critères!C33</f>
        <v>4.17</v>
      </c>
      <c r="D34" s="23" t="str">
        <f>Critères!D33</f>
        <v>Pour chaque média temporel pré-enregistré, la présentation des sous-titres est-elle contrôlable par l’utilisateur (hors cas particuliers) ?</v>
      </c>
      <c r="E34" s="23" t="s">
        <v>155</v>
      </c>
      <c r="F34" s="29" t="s">
        <v>162</v>
      </c>
      <c r="G34" s="23"/>
      <c r="H34" s="23"/>
    </row>
    <row r="35" spans="1:9" ht="48" x14ac:dyDescent="0.2">
      <c r="A35" s="108"/>
      <c r="B35" s="28" t="str">
        <f>Critères!B34</f>
        <v>-</v>
      </c>
      <c r="C35" s="28" t="str">
        <f>Critères!C34</f>
        <v>4.18</v>
      </c>
      <c r="D35" s="23" t="str">
        <f>Critères!D34</f>
        <v>Pour chaque média temporel synchronisé pré-enregistré qui possède des sous-titres de traduction synchronisés, ceux-ci peuvent-ils être vocalisés (hors cas particuliers) ?</v>
      </c>
      <c r="E35" s="23" t="s">
        <v>155</v>
      </c>
      <c r="F35" s="29" t="s">
        <v>162</v>
      </c>
      <c r="G35" s="23"/>
      <c r="H35" s="23"/>
    </row>
    <row r="36" spans="1:9" ht="17" x14ac:dyDescent="0.2">
      <c r="A36" s="106" t="str">
        <f>Critères!$A$35</f>
        <v>TABLEAUX</v>
      </c>
      <c r="B36" s="28" t="str">
        <f>Critères!B35</f>
        <v>RGAA</v>
      </c>
      <c r="C36" s="28" t="str">
        <f>Critères!C35</f>
        <v>5.1</v>
      </c>
      <c r="D36" s="23" t="str">
        <f>Critères!D35</f>
        <v>Chaque tableau de données complexe a-t-il un résumé ?</v>
      </c>
      <c r="E36" s="23" t="s">
        <v>155</v>
      </c>
      <c r="F36" s="29" t="s">
        <v>162</v>
      </c>
      <c r="G36" s="23"/>
      <c r="H36" s="23"/>
    </row>
    <row r="37" spans="1:9" ht="32" x14ac:dyDescent="0.2">
      <c r="A37" s="107"/>
      <c r="B37" s="28" t="str">
        <f>Critères!B36</f>
        <v>RGAA</v>
      </c>
      <c r="C37" s="28" t="str">
        <f>Critères!C36</f>
        <v>5.2</v>
      </c>
      <c r="D37" s="23" t="str">
        <f>Critères!D36</f>
        <v>Pour chaque tableau de données complexe ayant un résumé, celui-ci est-il pertinent ?</v>
      </c>
      <c r="E37" s="23" t="s">
        <v>155</v>
      </c>
      <c r="F37" s="29" t="s">
        <v>162</v>
      </c>
      <c r="G37" s="23"/>
      <c r="H37" s="23"/>
    </row>
    <row r="38" spans="1:9" ht="32" x14ac:dyDescent="0.2">
      <c r="A38" s="107"/>
      <c r="B38" s="28" t="str">
        <f>Critères!B37</f>
        <v>RGAA</v>
      </c>
      <c r="C38" s="28" t="str">
        <f>Critères!C37</f>
        <v>5.3</v>
      </c>
      <c r="D38" s="23" t="str">
        <f>Critères!D37</f>
        <v>Pour chaque tableau de mise en forme, le contenu linéarisé reste-t-il compréhensible ?</v>
      </c>
      <c r="E38" s="23" t="s">
        <v>155</v>
      </c>
      <c r="F38" s="29" t="s">
        <v>162</v>
      </c>
      <c r="G38" s="23"/>
      <c r="H38" s="23"/>
    </row>
    <row r="39" spans="1:9" ht="32" x14ac:dyDescent="0.2">
      <c r="A39" s="107"/>
      <c r="B39" s="28" t="str">
        <f>Critères!B38</f>
        <v>RGAA</v>
      </c>
      <c r="C39" s="28" t="str">
        <f>Critères!C38</f>
        <v>5.4</v>
      </c>
      <c r="D39" s="23" t="str">
        <f>Critères!D38</f>
        <v>Pour chaque tableau de données ayant un titre, le titre est-il correctement associé au tableau de données ?</v>
      </c>
      <c r="E39" s="23" t="s">
        <v>155</v>
      </c>
      <c r="F39" s="29" t="s">
        <v>162</v>
      </c>
      <c r="G39" s="23"/>
      <c r="H39" s="23"/>
    </row>
    <row r="40" spans="1:9" ht="32" x14ac:dyDescent="0.2">
      <c r="A40" s="107"/>
      <c r="B40" s="28" t="str">
        <f>Critères!B39</f>
        <v>RGAA</v>
      </c>
      <c r="C40" s="28" t="str">
        <f>Critères!C39</f>
        <v>5.5</v>
      </c>
      <c r="D40" s="23" t="str">
        <f>Critères!D39</f>
        <v>Pour chaque tableau de données ayant un titre, celui-ci est-il pertinent ?</v>
      </c>
      <c r="E40" s="23" t="s">
        <v>155</v>
      </c>
      <c r="F40" s="29" t="s">
        <v>162</v>
      </c>
      <c r="G40" s="31"/>
      <c r="H40" s="23"/>
    </row>
    <row r="41" spans="1:9" ht="48" x14ac:dyDescent="0.2">
      <c r="A41" s="107"/>
      <c r="B41" s="28" t="str">
        <f>Critères!B40</f>
        <v>RGAA</v>
      </c>
      <c r="C41" s="28" t="str">
        <f>Critères!C40</f>
        <v>5.6</v>
      </c>
      <c r="D41" s="23" t="str">
        <f>Critères!D40</f>
        <v>Pour chaque tableau de données, chaque en-tête de colonnes et chaque en-tête de lignes sont-ils correctement déclarés ?</v>
      </c>
      <c r="E41" s="23" t="s">
        <v>155</v>
      </c>
      <c r="F41" s="29" t="s">
        <v>162</v>
      </c>
      <c r="G41" s="23"/>
      <c r="H41" s="23"/>
    </row>
    <row r="42" spans="1:9" ht="48" x14ac:dyDescent="0.2">
      <c r="A42" s="107"/>
      <c r="B42" s="28" t="str">
        <f>Critères!B41</f>
        <v>RGAA</v>
      </c>
      <c r="C42" s="28" t="str">
        <f>Critères!C41</f>
        <v>5.7</v>
      </c>
      <c r="D42" s="23" t="str">
        <f>Critères!D41</f>
        <v>Pour chaque tableau de données, la technique appropriée permettant d’associer chaque cellule avec ses en-têtes est-elle utilisée (hors cas particuliers) ?</v>
      </c>
      <c r="E42" s="23" t="s">
        <v>155</v>
      </c>
      <c r="F42" s="29" t="s">
        <v>162</v>
      </c>
      <c r="G42" s="23"/>
      <c r="H42" s="23"/>
    </row>
    <row r="43" spans="1:9" ht="48" x14ac:dyDescent="0.2">
      <c r="A43" s="108"/>
      <c r="B43" s="28" t="str">
        <f>Critères!B42</f>
        <v>RGAA</v>
      </c>
      <c r="C43" s="28" t="str">
        <f>Critères!C42</f>
        <v>5.8</v>
      </c>
      <c r="D43" s="23" t="str">
        <f>Critères!D42</f>
        <v>Chaque tableau de mise en forme ne doit pas utiliser d’éléments propres aux tableaux de données. Cette règle est-elle respectée ?</v>
      </c>
      <c r="E43" s="23" t="s">
        <v>155</v>
      </c>
      <c r="F43" s="29" t="s">
        <v>162</v>
      </c>
      <c r="G43" s="23"/>
      <c r="H43" s="23"/>
    </row>
    <row r="44" spans="1:9" ht="17" x14ac:dyDescent="0.2">
      <c r="A44" s="106" t="str">
        <f>Critères!$A$43</f>
        <v>LIENS</v>
      </c>
      <c r="B44" s="28" t="str">
        <f>Critères!B43</f>
        <v>RGAA</v>
      </c>
      <c r="C44" s="28" t="str">
        <f>Critères!C43</f>
        <v>6.1</v>
      </c>
      <c r="D44" s="23" t="str">
        <f>Critères!D43</f>
        <v>Chaque lien est-il explicite (hors cas particuliers) ?</v>
      </c>
      <c r="E44" s="23" t="s">
        <v>155</v>
      </c>
      <c r="F44" s="29" t="s">
        <v>162</v>
      </c>
      <c r="G44" s="23"/>
      <c r="H44" s="23"/>
    </row>
    <row r="45" spans="1:9" ht="17" x14ac:dyDescent="0.2">
      <c r="A45" s="108"/>
      <c r="B45" s="28" t="str">
        <f>Critères!B44</f>
        <v>RGAA</v>
      </c>
      <c r="C45" s="28" t="str">
        <f>Critères!C44</f>
        <v>6.2</v>
      </c>
      <c r="D45" s="23" t="str">
        <f>Critères!D44</f>
        <v>Dans chaque page web, chaque lien a-t-il un intitulé ?</v>
      </c>
      <c r="E45" s="23" t="s">
        <v>155</v>
      </c>
      <c r="F45" s="29" t="s">
        <v>162</v>
      </c>
      <c r="G45" s="23"/>
      <c r="H45" s="23"/>
    </row>
    <row r="46" spans="1:9" ht="32" x14ac:dyDescent="0.2">
      <c r="A46" s="106" t="str">
        <f>Critères!$A$45</f>
        <v>SCRIPTS</v>
      </c>
      <c r="B46" s="28" t="str">
        <f>Critères!B45</f>
        <v>RGAA</v>
      </c>
      <c r="C46" s="28" t="str">
        <f>Critères!C45</f>
        <v>7.1</v>
      </c>
      <c r="D46" s="23" t="str">
        <f>Critères!D45</f>
        <v>Chaque script est-il, si nécessaire, compatible avec les technologies d’assistance ?</v>
      </c>
      <c r="E46" s="23" t="s">
        <v>155</v>
      </c>
      <c r="F46" s="29" t="s">
        <v>162</v>
      </c>
      <c r="G46" s="23"/>
      <c r="H46" s="23"/>
    </row>
    <row r="47" spans="1:9" ht="32" x14ac:dyDescent="0.2">
      <c r="A47" s="107"/>
      <c r="B47" s="28" t="str">
        <f>Critères!B46</f>
        <v>RGAA</v>
      </c>
      <c r="C47" s="28" t="str">
        <f>Critères!C46</f>
        <v>7.2</v>
      </c>
      <c r="D47" s="23" t="str">
        <f>Critères!D46</f>
        <v>Pour chaque script ayant une alternative, cette alternative est-elle pertinente ?</v>
      </c>
      <c r="E47" s="23" t="s">
        <v>155</v>
      </c>
      <c r="F47" s="29" t="s">
        <v>162</v>
      </c>
      <c r="G47" s="23"/>
      <c r="H47" s="23"/>
      <c r="I47" s="37"/>
    </row>
    <row r="48" spans="1:9" ht="32" x14ac:dyDescent="0.2">
      <c r="A48" s="107"/>
      <c r="B48" s="28" t="str">
        <f>Critères!B47</f>
        <v>RGAA</v>
      </c>
      <c r="C48" s="28" t="str">
        <f>Critères!C47</f>
        <v>7.3</v>
      </c>
      <c r="D48" s="23" t="str">
        <f>Critères!D47</f>
        <v>Chaque script est-il contrôlable par le clavier et par tout dispositif de pointage (hors cas particuliers) ?</v>
      </c>
      <c r="E48" s="23" t="s">
        <v>155</v>
      </c>
      <c r="F48" s="29" t="s">
        <v>162</v>
      </c>
      <c r="G48" s="23"/>
      <c r="H48" s="23"/>
    </row>
    <row r="49" spans="1:8" ht="32" x14ac:dyDescent="0.2">
      <c r="A49" s="107"/>
      <c r="B49" s="28" t="str">
        <f>Critères!B48</f>
        <v>RGAA</v>
      </c>
      <c r="C49" s="28" t="str">
        <f>Critères!C48</f>
        <v>7.4</v>
      </c>
      <c r="D49" s="23" t="str">
        <f>Critères!D48</f>
        <v>Pour chaque script qui initie un changement de contexte, l’utilisateur est-il averti ou en a-t-il le contrôle ?</v>
      </c>
      <c r="E49" s="23" t="s">
        <v>155</v>
      </c>
      <c r="F49" s="29" t="s">
        <v>162</v>
      </c>
      <c r="G49" s="23"/>
      <c r="H49" s="23"/>
    </row>
    <row r="50" spans="1:8" ht="32" x14ac:dyDescent="0.2">
      <c r="A50" s="108"/>
      <c r="B50" s="28" t="str">
        <f>Critères!B49</f>
        <v>RGAA</v>
      </c>
      <c r="C50" s="28" t="str">
        <f>Critères!C49</f>
        <v>7.5</v>
      </c>
      <c r="D50" s="23" t="str">
        <f>Critères!D49</f>
        <v>Dans chaque page web, les messages de statut sont-ils correctement restitués par les technologies d’assistance ?</v>
      </c>
      <c r="E50" s="23" t="s">
        <v>155</v>
      </c>
      <c r="F50" s="29" t="s">
        <v>162</v>
      </c>
      <c r="G50" s="23"/>
      <c r="H50" s="23"/>
    </row>
    <row r="51" spans="1:8" ht="17" x14ac:dyDescent="0.2">
      <c r="A51" s="106" t="str">
        <f>Critères!$A$50</f>
        <v>ÉLÉMENTS OBLIGATOIRES</v>
      </c>
      <c r="B51" s="28" t="str">
        <f>Critères!B50</f>
        <v>RGAA</v>
      </c>
      <c r="C51" s="28" t="str">
        <f>Critères!C50</f>
        <v>8.1</v>
      </c>
      <c r="D51" s="23" t="str">
        <f>Critères!D50</f>
        <v>Chaque page web est-elle définie par un type de document ?</v>
      </c>
      <c r="E51" s="23" t="s">
        <v>155</v>
      </c>
      <c r="F51" s="29" t="s">
        <v>162</v>
      </c>
      <c r="G51" s="23"/>
      <c r="H51" s="23"/>
    </row>
    <row r="52" spans="1:8" ht="32" x14ac:dyDescent="0.2">
      <c r="A52" s="107"/>
      <c r="B52" s="28" t="str">
        <f>Critères!B51</f>
        <v>RGAA</v>
      </c>
      <c r="C52" s="28" t="str">
        <f>Critères!C51</f>
        <v>8.2</v>
      </c>
      <c r="D52" s="23" t="str">
        <f>Critères!D51</f>
        <v>Pour chaque page web, le code source généré est-il valide selon le type de document spécifié (hors cas particuliers) ?</v>
      </c>
      <c r="E52" s="23" t="s">
        <v>155</v>
      </c>
      <c r="F52" s="29" t="s">
        <v>162</v>
      </c>
      <c r="G52" s="23"/>
      <c r="H52" s="23"/>
    </row>
    <row r="53" spans="1:8" ht="32" x14ac:dyDescent="0.2">
      <c r="A53" s="107"/>
      <c r="B53" s="28" t="str">
        <f>Critères!B52</f>
        <v>RGAA</v>
      </c>
      <c r="C53" s="28" t="str">
        <f>Critères!C52</f>
        <v>8.3</v>
      </c>
      <c r="D53" s="23" t="str">
        <f>Critères!D52</f>
        <v>Dans chaque page web, la langue par défaut est-elle présente ?</v>
      </c>
      <c r="E53" s="23" t="s">
        <v>155</v>
      </c>
      <c r="F53" s="29" t="s">
        <v>162</v>
      </c>
      <c r="G53" s="23"/>
      <c r="H53" s="23"/>
    </row>
    <row r="54" spans="1:8" ht="32" x14ac:dyDescent="0.2">
      <c r="A54" s="107"/>
      <c r="B54" s="28" t="str">
        <f>Critères!B53</f>
        <v>RGAA</v>
      </c>
      <c r="C54" s="28" t="str">
        <f>Critères!C53</f>
        <v>8.4</v>
      </c>
      <c r="D54" s="23" t="str">
        <f>Critères!D53</f>
        <v>Pour chaque page web ayant une langue par défaut, le code de langue est-il pertinent ?</v>
      </c>
      <c r="E54" s="23" t="s">
        <v>155</v>
      </c>
      <c r="F54" s="29" t="s">
        <v>162</v>
      </c>
      <c r="G54" s="23"/>
      <c r="H54" s="23"/>
    </row>
    <row r="55" spans="1:8" ht="17" x14ac:dyDescent="0.2">
      <c r="A55" s="107"/>
      <c r="B55" s="28" t="str">
        <f>Critères!B54</f>
        <v>RGAA</v>
      </c>
      <c r="C55" s="28" t="str">
        <f>Critères!C54</f>
        <v>8.5</v>
      </c>
      <c r="D55" s="23" t="str">
        <f>Critères!D54</f>
        <v>Chaque page web a-t-elle un titre de page ?</v>
      </c>
      <c r="E55" s="23" t="s">
        <v>155</v>
      </c>
      <c r="F55" s="29" t="s">
        <v>162</v>
      </c>
      <c r="G55" s="23"/>
      <c r="H55" s="23"/>
    </row>
    <row r="56" spans="1:8" ht="32" x14ac:dyDescent="0.2">
      <c r="A56" s="107"/>
      <c r="B56" s="28" t="str">
        <f>Critères!B55</f>
        <v>RGAA</v>
      </c>
      <c r="C56" s="28" t="str">
        <f>Critères!C55</f>
        <v>8.6</v>
      </c>
      <c r="D56" s="23" t="str">
        <f>Critères!D55</f>
        <v>Pour chaque page web ayant un titre de page, ce titre est-il pertinent ?</v>
      </c>
      <c r="E56" s="23" t="s">
        <v>155</v>
      </c>
      <c r="F56" s="29" t="s">
        <v>162</v>
      </c>
      <c r="G56" s="23"/>
      <c r="H56" s="23"/>
    </row>
    <row r="57" spans="1:8" ht="32" x14ac:dyDescent="0.2">
      <c r="A57" s="107"/>
      <c r="B57" s="28" t="str">
        <f>Critères!B56</f>
        <v>RGAA</v>
      </c>
      <c r="C57" s="28" t="str">
        <f>Critères!C56</f>
        <v>8.7</v>
      </c>
      <c r="D57" s="23" t="str">
        <f>Critères!D56</f>
        <v>Dans chaque page web, chaque changement de langue est-il indiqué dans le code source (hors cas particuliers) ?</v>
      </c>
      <c r="E57" s="23" t="s">
        <v>155</v>
      </c>
      <c r="F57" s="29" t="s">
        <v>162</v>
      </c>
      <c r="G57" s="23"/>
      <c r="H57" s="23"/>
    </row>
    <row r="58" spans="1:8" ht="32" x14ac:dyDescent="0.2">
      <c r="A58" s="107"/>
      <c r="B58" s="28" t="str">
        <f>Critères!B57</f>
        <v>RGAA</v>
      </c>
      <c r="C58" s="28" t="str">
        <f>Critères!C57</f>
        <v>8.8</v>
      </c>
      <c r="D58" s="23" t="str">
        <f>Critères!D57</f>
        <v>Dans chaque page web, le code de langue de chaque changement de langue est-il valide et pertinent ?</v>
      </c>
      <c r="E58" s="23" t="s">
        <v>155</v>
      </c>
      <c r="F58" s="29" t="s">
        <v>162</v>
      </c>
      <c r="G58" s="23"/>
      <c r="H58" s="23"/>
    </row>
    <row r="59" spans="1:8" ht="48" x14ac:dyDescent="0.2">
      <c r="A59" s="107"/>
      <c r="B59" s="28" t="str">
        <f>Critères!B58</f>
        <v>RGAA</v>
      </c>
      <c r="C59" s="28" t="str">
        <f>Critères!C58</f>
        <v>8.9</v>
      </c>
      <c r="D59" s="23" t="str">
        <f>Critères!D58</f>
        <v>Dans chaque page web, les balises ne doivent pas être utilisées uniquement à des fins de présentation. Cette règle est-elle respectée ?</v>
      </c>
      <c r="E59" s="23" t="s">
        <v>155</v>
      </c>
      <c r="F59" s="29" t="s">
        <v>162</v>
      </c>
      <c r="G59" s="23"/>
      <c r="H59" s="23"/>
    </row>
    <row r="60" spans="1:8" ht="32" x14ac:dyDescent="0.2">
      <c r="A60" s="108"/>
      <c r="B60" s="28" t="str">
        <f>Critères!B59</f>
        <v>RGAA</v>
      </c>
      <c r="C60" s="28" t="str">
        <f>Critères!C59</f>
        <v>8.10</v>
      </c>
      <c r="D60" s="23" t="str">
        <f>Critères!D59</f>
        <v>Dans chaque page web, les changements du sens de lecture sont-ils signalés ?</v>
      </c>
      <c r="E60" s="23" t="s">
        <v>155</v>
      </c>
      <c r="F60" s="29" t="s">
        <v>162</v>
      </c>
      <c r="G60" s="23"/>
      <c r="H60" s="23"/>
    </row>
    <row r="61" spans="1:8" ht="32" x14ac:dyDescent="0.2">
      <c r="A61" s="106" t="str">
        <f>Critères!$A$60</f>
        <v>STRUCTURATION</v>
      </c>
      <c r="B61" s="28" t="str">
        <f>Critères!B60</f>
        <v>RGAA</v>
      </c>
      <c r="C61" s="28" t="str">
        <f>Critères!C60</f>
        <v>9.1</v>
      </c>
      <c r="D61" s="23" t="str">
        <f>Critères!D60</f>
        <v>Dans chaque page web, l’information est-elle structurée par l’utilisation appropriée de titres ?</v>
      </c>
      <c r="E61" s="23" t="s">
        <v>155</v>
      </c>
      <c r="F61" s="29" t="s">
        <v>162</v>
      </c>
      <c r="G61" s="23"/>
      <c r="H61" s="23"/>
    </row>
    <row r="62" spans="1:8" ht="32" x14ac:dyDescent="0.2">
      <c r="A62" s="107"/>
      <c r="B62" s="28" t="str">
        <f>Critères!B61</f>
        <v>RGAA</v>
      </c>
      <c r="C62" s="28" t="str">
        <f>Critères!C61</f>
        <v>9.2</v>
      </c>
      <c r="D62" s="23" t="str">
        <f>Critères!D61</f>
        <v>Dans chaque page web, la structure du document est-elle cohérente (hors cas particuliers) ?</v>
      </c>
      <c r="E62" s="23" t="s">
        <v>155</v>
      </c>
      <c r="F62" s="29" t="s">
        <v>162</v>
      </c>
      <c r="G62" s="23"/>
      <c r="H62" s="23"/>
    </row>
    <row r="63" spans="1:8" ht="32" x14ac:dyDescent="0.2">
      <c r="A63" s="107"/>
      <c r="B63" s="28" t="str">
        <f>Critères!B62</f>
        <v>RGAA</v>
      </c>
      <c r="C63" s="28" t="str">
        <f>Critères!C62</f>
        <v>9.3</v>
      </c>
      <c r="D63" s="23" t="str">
        <f>Critères!D62</f>
        <v>Dans chaque page web, chaque liste est-elle correctement structurée ?</v>
      </c>
      <c r="E63" s="23" t="s">
        <v>155</v>
      </c>
      <c r="F63" s="29" t="s">
        <v>162</v>
      </c>
      <c r="G63" s="23"/>
      <c r="H63" s="23"/>
    </row>
    <row r="64" spans="1:8" ht="32" x14ac:dyDescent="0.2">
      <c r="A64" s="108"/>
      <c r="B64" s="28" t="str">
        <f>Critères!B63</f>
        <v>RGAA</v>
      </c>
      <c r="C64" s="28" t="str">
        <f>Critères!C63</f>
        <v>9.4</v>
      </c>
      <c r="D64" s="23" t="str">
        <f>Critères!D63</f>
        <v>Dans chaque page web, chaque citation est-elle correctement indiquée ?</v>
      </c>
      <c r="E64" s="23" t="s">
        <v>155</v>
      </c>
      <c r="F64" s="29" t="s">
        <v>162</v>
      </c>
      <c r="G64" s="23"/>
      <c r="H64" s="23"/>
    </row>
    <row r="65" spans="1:8" ht="32" x14ac:dyDescent="0.2">
      <c r="A65" s="106" t="str">
        <f>Critères!$A$64</f>
        <v>PRÉSENTATION</v>
      </c>
      <c r="B65" s="28" t="str">
        <f>Critères!B64</f>
        <v>RGAA</v>
      </c>
      <c r="C65" s="28" t="str">
        <f>Critères!C64</f>
        <v>10.1</v>
      </c>
      <c r="D65" s="23" t="str">
        <f>Critères!D64</f>
        <v>Dans le site web, des feuilles de styles sont-elles utilisées pour contrôler la présentation de l’information ?</v>
      </c>
      <c r="E65" s="23" t="s">
        <v>155</v>
      </c>
      <c r="F65" s="29" t="s">
        <v>162</v>
      </c>
      <c r="G65" s="23"/>
      <c r="H65" s="23"/>
    </row>
    <row r="66" spans="1:8" ht="48" x14ac:dyDescent="0.2">
      <c r="A66" s="107"/>
      <c r="B66" s="28" t="str">
        <f>Critères!B65</f>
        <v>RGAA</v>
      </c>
      <c r="C66" s="28" t="str">
        <f>Critères!C65</f>
        <v>10.2</v>
      </c>
      <c r="D66" s="23" t="str">
        <f>Critères!D65</f>
        <v>Dans chaque page web, le contenu visible porteur d’information reste-t-il présent lorsque les feuilles de styles sont désactivées ?</v>
      </c>
      <c r="E66" s="23" t="s">
        <v>155</v>
      </c>
      <c r="F66" s="29" t="s">
        <v>162</v>
      </c>
      <c r="G66" s="23"/>
      <c r="H66" s="23"/>
    </row>
    <row r="67" spans="1:8" ht="48" x14ac:dyDescent="0.2">
      <c r="A67" s="107"/>
      <c r="B67" s="28" t="str">
        <f>Critères!B66</f>
        <v>RGAA</v>
      </c>
      <c r="C67" s="28" t="str">
        <f>Critères!C66</f>
        <v>10.3</v>
      </c>
      <c r="D67" s="23" t="str">
        <f>Critères!D66</f>
        <v>Dans chaque page web, l’information reste-t-elle compréhensible lorsque les feuilles de styles sont désactivées ?</v>
      </c>
      <c r="E67" s="23" t="s">
        <v>155</v>
      </c>
      <c r="F67" s="29" t="s">
        <v>162</v>
      </c>
      <c r="G67" s="23"/>
      <c r="H67" s="23"/>
    </row>
    <row r="68" spans="1:8" ht="48" x14ac:dyDescent="0.2">
      <c r="A68" s="107"/>
      <c r="B68" s="28" t="str">
        <f>Critères!B67</f>
        <v>RGAA</v>
      </c>
      <c r="C68" s="28" t="str">
        <f>Critères!C67</f>
        <v>10.4</v>
      </c>
      <c r="D68" s="23" t="str">
        <f>Critères!D67</f>
        <v>Dans chaque page web, le texte reste-t-il lisible lorsque la taille des caractères est augmentée jusqu’à 200%, au moins (hors cas particuliers) ?</v>
      </c>
      <c r="E68" s="23" t="s">
        <v>155</v>
      </c>
      <c r="F68" s="29" t="s">
        <v>162</v>
      </c>
      <c r="G68" s="23"/>
      <c r="H68" s="23"/>
    </row>
    <row r="69" spans="1:8" ht="48" x14ac:dyDescent="0.2">
      <c r="A69" s="107"/>
      <c r="B69" s="28" t="str">
        <f>Critères!B68</f>
        <v>RGAA</v>
      </c>
      <c r="C69" s="28" t="str">
        <f>Critères!C68</f>
        <v>10.5</v>
      </c>
      <c r="D69" s="23" t="str">
        <f>Critères!D68</f>
        <v>Dans chaque page web, les déclarations CSS de couleurs de fond d’élément et de police sont-elles correctement utilisées ?</v>
      </c>
      <c r="E69" s="23" t="s">
        <v>155</v>
      </c>
      <c r="F69" s="29" t="s">
        <v>162</v>
      </c>
      <c r="G69" s="23"/>
      <c r="H69" s="23"/>
    </row>
    <row r="70" spans="1:8" ht="32" x14ac:dyDescent="0.2">
      <c r="A70" s="107"/>
      <c r="B70" s="28" t="str">
        <f>Critères!B69</f>
        <v>RGAA</v>
      </c>
      <c r="C70" s="28" t="str">
        <f>Critères!C69</f>
        <v>10.6</v>
      </c>
      <c r="D70" s="23" t="str">
        <f>Critères!D69</f>
        <v>Dans chaque page web, chaque lien dont la nature n’est pas évidente est-il visible par rapport au texte environnant ?</v>
      </c>
      <c r="E70" s="23" t="s">
        <v>155</v>
      </c>
      <c r="F70" s="29" t="s">
        <v>162</v>
      </c>
      <c r="G70" s="23"/>
      <c r="H70" s="23"/>
    </row>
    <row r="71" spans="1:8" ht="32" x14ac:dyDescent="0.2">
      <c r="A71" s="107"/>
      <c r="B71" s="28" t="str">
        <f>Critères!B70</f>
        <v>RGAA</v>
      </c>
      <c r="C71" s="28" t="str">
        <f>Critères!C70</f>
        <v>10.7</v>
      </c>
      <c r="D71" s="23" t="str">
        <f>Critères!D70</f>
        <v>Dans chaque page web, pour chaque élément recevant le focus, la prise de focus est-elle visible ?</v>
      </c>
      <c r="E71" s="23" t="s">
        <v>155</v>
      </c>
      <c r="F71" s="29" t="s">
        <v>162</v>
      </c>
      <c r="G71" s="23"/>
      <c r="H71" s="23"/>
    </row>
    <row r="72" spans="1:8" ht="32" x14ac:dyDescent="0.2">
      <c r="A72" s="107"/>
      <c r="B72" s="28" t="str">
        <f>Critères!B71</f>
        <v>RGAA</v>
      </c>
      <c r="C72" s="28" t="str">
        <f>Critères!C71</f>
        <v>10.8</v>
      </c>
      <c r="D72" s="23" t="str">
        <f>Critères!D71</f>
        <v>Pour chaque page web, les contenus cachés ont-ils vocation à être ignorés par les technologies d’assistance ?</v>
      </c>
      <c r="E72" s="23" t="s">
        <v>155</v>
      </c>
      <c r="F72" s="29" t="s">
        <v>162</v>
      </c>
      <c r="G72" s="23"/>
      <c r="H72" s="23"/>
    </row>
    <row r="73" spans="1:8" ht="48" x14ac:dyDescent="0.2">
      <c r="A73" s="107"/>
      <c r="B73" s="28" t="str">
        <f>Critères!B72</f>
        <v>RGAA</v>
      </c>
      <c r="C73" s="28" t="str">
        <f>Critères!C72</f>
        <v>10.9</v>
      </c>
      <c r="D73" s="23" t="str">
        <f>Critères!D72</f>
        <v>Dans chaque page web, l’information ne doit pas être donnée uniquement par la forme, taille ou position. Cette règle est-elle respectée ?</v>
      </c>
      <c r="E73" s="23" t="s">
        <v>155</v>
      </c>
      <c r="F73" s="29" t="s">
        <v>162</v>
      </c>
      <c r="G73" s="23"/>
      <c r="H73" s="23"/>
    </row>
    <row r="74" spans="1:8" ht="48" x14ac:dyDescent="0.2">
      <c r="A74" s="107"/>
      <c r="B74" s="28" t="str">
        <f>Critères!B73</f>
        <v>RGAA</v>
      </c>
      <c r="C74" s="28" t="str">
        <f>Critères!C73</f>
        <v>10.10</v>
      </c>
      <c r="D74" s="23" t="str">
        <f>Critères!D73</f>
        <v>Dans chaque page web, l’information ne doit pas être donnée par la forme, taille ou position uniquement. Cette règle est-elle implémentée de façon pertinente ?</v>
      </c>
      <c r="E74" s="23" t="s">
        <v>155</v>
      </c>
      <c r="F74" s="29" t="s">
        <v>162</v>
      </c>
      <c r="G74" s="23"/>
      <c r="H74" s="23"/>
    </row>
    <row r="75" spans="1:8" ht="96" x14ac:dyDescent="0.2">
      <c r="A75" s="107"/>
      <c r="B75" s="28" t="str">
        <f>Critères!B74</f>
        <v>RGAA</v>
      </c>
      <c r="C75" s="28" t="str">
        <f>Critères!C74</f>
        <v>10.11</v>
      </c>
      <c r="D75" s="23" t="str">
        <f>Critères!D74</f>
        <v>Pour chaque page web, les contenus peuvent-ils être présentés sans perte d’information ou de fonctionnalité et sans avoir recours soit à un défilement vertical pour une fenêtre ayant une hauteur de 256 px, soit à un défilement horizontal pour une fenêtre ayant une largeur de 320 px (hors cas particuliers) ?</v>
      </c>
      <c r="E75" s="23" t="s">
        <v>155</v>
      </c>
      <c r="F75" s="29" t="s">
        <v>162</v>
      </c>
      <c r="G75" s="23"/>
      <c r="H75" s="23"/>
    </row>
    <row r="76" spans="1:8" ht="64" x14ac:dyDescent="0.2">
      <c r="A76" s="107"/>
      <c r="B76" s="28" t="str">
        <f>Critères!B75</f>
        <v>RGAA</v>
      </c>
      <c r="C76" s="28" t="str">
        <f>Critères!C75</f>
        <v>10.12</v>
      </c>
      <c r="D76" s="23" t="str">
        <f>Critères!D75</f>
        <v>Dans chaque page web, les propriétés d’espacement du texte peuvent-elles être redéfinies par l’utilisateur sans perte de contenu ou de fonctionnalité (hors cas particuliers) ?</v>
      </c>
      <c r="E76" s="23" t="s">
        <v>155</v>
      </c>
      <c r="F76" s="29" t="s">
        <v>162</v>
      </c>
      <c r="G76" s="23"/>
      <c r="H76" s="23"/>
    </row>
    <row r="77" spans="1:8" ht="64" x14ac:dyDescent="0.2">
      <c r="A77" s="107"/>
      <c r="B77" s="28" t="str">
        <f>Critères!B76</f>
        <v>RGAA</v>
      </c>
      <c r="C77" s="28" t="str">
        <f>Critères!C76</f>
        <v>10.13</v>
      </c>
      <c r="D77" s="23" t="str">
        <f>Critères!D76</f>
        <v>Dans chaque page web, les contenus additionnels apparaissant à la prise de focus ou au survol d’un composant d’interface sont-ils contrôlables par l’utilisateur (hors cas particuliers) ?</v>
      </c>
      <c r="E77" s="23" t="s">
        <v>155</v>
      </c>
      <c r="F77" s="29" t="s">
        <v>162</v>
      </c>
      <c r="G77" s="23"/>
      <c r="H77" s="23"/>
    </row>
    <row r="78" spans="1:8" ht="48" x14ac:dyDescent="0.2">
      <c r="A78" s="108"/>
      <c r="B78" s="28" t="str">
        <f>Critères!B77</f>
        <v>RGAA</v>
      </c>
      <c r="C78" s="28" t="str">
        <f>Critères!C77</f>
        <v>10.14</v>
      </c>
      <c r="D78" s="23" t="str">
        <f>Critères!D77</f>
        <v>Dans chaque page web, les contenus additionnels apparaissant via les styles CSS uniquement peuvent-ils être rendus visibles au clavier et par tout dispositif de pointage ?</v>
      </c>
      <c r="E78" s="23" t="s">
        <v>155</v>
      </c>
      <c r="F78" s="29" t="s">
        <v>162</v>
      </c>
      <c r="G78" s="23"/>
      <c r="H78" s="23"/>
    </row>
    <row r="79" spans="1:8" ht="17" x14ac:dyDescent="0.2">
      <c r="A79" s="106" t="str">
        <f>Critères!$A$78</f>
        <v>FORMULAIRES</v>
      </c>
      <c r="B79" s="28" t="str">
        <f>Critères!B78</f>
        <v>RGAA</v>
      </c>
      <c r="C79" s="28" t="str">
        <f>Critères!C78</f>
        <v>11.1</v>
      </c>
      <c r="D79" s="23" t="str">
        <f>Critères!D78</f>
        <v>Chaque champ de formulaire a-t-il une étiquette ?</v>
      </c>
      <c r="E79" s="23" t="s">
        <v>155</v>
      </c>
      <c r="F79" s="29" t="s">
        <v>162</v>
      </c>
      <c r="G79" s="23"/>
      <c r="H79" s="23"/>
    </row>
    <row r="80" spans="1:8" ht="32" x14ac:dyDescent="0.2">
      <c r="A80" s="107"/>
      <c r="B80" s="28" t="str">
        <f>Critères!B79</f>
        <v>RGAA</v>
      </c>
      <c r="C80" s="28" t="str">
        <f>Critères!C79</f>
        <v>11.2</v>
      </c>
      <c r="D80" s="23" t="str">
        <f>Critères!D79</f>
        <v>Chaque étiquette associée à un champ de formulaire est-elle pertinente (hors cas particuliers) ?</v>
      </c>
      <c r="E80" s="23" t="s">
        <v>155</v>
      </c>
      <c r="F80" s="29" t="s">
        <v>162</v>
      </c>
      <c r="G80" s="23"/>
      <c r="H80" s="23"/>
    </row>
    <row r="81" spans="1:8" ht="64" x14ac:dyDescent="0.2">
      <c r="A81" s="107"/>
      <c r="B81" s="28" t="str">
        <f>Critères!B80</f>
        <v>RGAA</v>
      </c>
      <c r="C81" s="28" t="str">
        <f>Critères!C80</f>
        <v>11.3</v>
      </c>
      <c r="D81" s="23" t="str">
        <f>Critères!D80</f>
        <v>Dans chaque formulaire, chaque étiquette associée à un champ de formulaire ayant la même fonction et répétée plusieurs fois dans une même page ou dans un ensemble de pages est-elle cohérente ?</v>
      </c>
      <c r="E81" s="23" t="s">
        <v>155</v>
      </c>
      <c r="F81" s="29" t="s">
        <v>162</v>
      </c>
      <c r="G81" s="23"/>
      <c r="H81" s="23"/>
    </row>
    <row r="82" spans="1:8" ht="32" x14ac:dyDescent="0.2">
      <c r="A82" s="107"/>
      <c r="B82" s="28" t="str">
        <f>Critères!B81</f>
        <v>RGAA</v>
      </c>
      <c r="C82" s="28" t="str">
        <f>Critères!C81</f>
        <v>11.4</v>
      </c>
      <c r="D82" s="23" t="str">
        <f>Critères!D81</f>
        <v>Dans chaque formulaire, chaque étiquette de champ et son champ associé sont-ils accolés (hors cas particuliers) ?</v>
      </c>
      <c r="E82" s="23" t="s">
        <v>155</v>
      </c>
      <c r="F82" s="29" t="s">
        <v>162</v>
      </c>
      <c r="G82" s="23"/>
      <c r="H82" s="23"/>
    </row>
    <row r="83" spans="1:8" ht="32" x14ac:dyDescent="0.2">
      <c r="A83" s="107"/>
      <c r="B83" s="28" t="str">
        <f>Critères!B82</f>
        <v>RGAA</v>
      </c>
      <c r="C83" s="28" t="str">
        <f>Critères!C82</f>
        <v>11.5</v>
      </c>
      <c r="D83" s="23" t="str">
        <f>Critères!D82</f>
        <v>Dans chaque formulaire, les champs de même nature sont-ils regroupés, si nécessaire ?</v>
      </c>
      <c r="E83" s="23" t="s">
        <v>155</v>
      </c>
      <c r="F83" s="29" t="s">
        <v>162</v>
      </c>
      <c r="G83" s="23"/>
      <c r="H83" s="23"/>
    </row>
    <row r="84" spans="1:8" ht="32" x14ac:dyDescent="0.2">
      <c r="A84" s="107"/>
      <c r="B84" s="28" t="str">
        <f>Critères!B83</f>
        <v>RGAA</v>
      </c>
      <c r="C84" s="28" t="str">
        <f>Critères!C83</f>
        <v>11.6</v>
      </c>
      <c r="D84" s="23" t="str">
        <f>Critères!D83</f>
        <v>Dans chaque formulaire, chaque regroupement de champs de même nature a-t-il une légende ?</v>
      </c>
      <c r="E84" s="23" t="s">
        <v>155</v>
      </c>
      <c r="F84" s="29" t="s">
        <v>162</v>
      </c>
      <c r="G84" s="23"/>
      <c r="H84" s="23"/>
    </row>
    <row r="85" spans="1:8" ht="48" x14ac:dyDescent="0.2">
      <c r="A85" s="107"/>
      <c r="B85" s="28" t="str">
        <f>Critères!B84</f>
        <v>RGAA</v>
      </c>
      <c r="C85" s="28" t="str">
        <f>Critères!C84</f>
        <v>11.7</v>
      </c>
      <c r="D85" s="23" t="str">
        <f>Critères!D84</f>
        <v>Dans chaque formulaire, chaque légende associée à un regroupement de champs de même nature est-elle pertinente ?</v>
      </c>
      <c r="E85" s="23" t="s">
        <v>155</v>
      </c>
      <c r="F85" s="29" t="s">
        <v>162</v>
      </c>
      <c r="G85" s="23"/>
      <c r="H85" s="23"/>
    </row>
    <row r="86" spans="1:8" ht="32" x14ac:dyDescent="0.2">
      <c r="A86" s="107"/>
      <c r="B86" s="28" t="str">
        <f>Critères!B85</f>
        <v>RGAA</v>
      </c>
      <c r="C86" s="28" t="str">
        <f>Critères!C85</f>
        <v>11.8</v>
      </c>
      <c r="D86" s="23" t="str">
        <f>Critères!D85</f>
        <v>Dans chaque formulaire, les items de même nature d’une liste de choix sont-ils regroupés de manière pertinente ?</v>
      </c>
      <c r="E86" s="23" t="s">
        <v>155</v>
      </c>
      <c r="F86" s="29" t="s">
        <v>162</v>
      </c>
      <c r="G86" s="23"/>
      <c r="H86" s="23"/>
    </row>
    <row r="87" spans="1:8" ht="32" x14ac:dyDescent="0.2">
      <c r="A87" s="107"/>
      <c r="B87" s="28" t="str">
        <f>Critères!B86</f>
        <v>RGAA</v>
      </c>
      <c r="C87" s="28" t="str">
        <f>Critères!C86</f>
        <v>11.9</v>
      </c>
      <c r="D87" s="23" t="str">
        <f>Critères!D86</f>
        <v>Dans chaque formulaire, l’intitulé de chaque bouton est-il pertinent (hors cas particuliers) ?</v>
      </c>
      <c r="E87" s="23" t="s">
        <v>155</v>
      </c>
      <c r="F87" s="29" t="s">
        <v>162</v>
      </c>
      <c r="G87" s="23"/>
      <c r="H87" s="23"/>
    </row>
    <row r="88" spans="1:8" ht="32" x14ac:dyDescent="0.2">
      <c r="A88" s="107"/>
      <c r="B88" s="28" t="str">
        <f>Critères!B87</f>
        <v>RGAA</v>
      </c>
      <c r="C88" s="28" t="str">
        <f>Critères!C87</f>
        <v>11.10</v>
      </c>
      <c r="D88" s="23" t="str">
        <f>Critères!D87</f>
        <v>Dans chaque formulaire, le contrôle de saisie est-il utilisé de manière pertinente (hors cas particuliers) ?</v>
      </c>
      <c r="E88" s="23" t="s">
        <v>155</v>
      </c>
      <c r="F88" s="29" t="s">
        <v>162</v>
      </c>
      <c r="G88" s="23"/>
      <c r="H88" s="23"/>
    </row>
    <row r="89" spans="1:8" ht="48" x14ac:dyDescent="0.2">
      <c r="A89" s="107"/>
      <c r="B89" s="28" t="str">
        <f>Critères!B88</f>
        <v>RGAA</v>
      </c>
      <c r="C89" s="28" t="str">
        <f>Critères!C88</f>
        <v>11.11</v>
      </c>
      <c r="D89" s="23" t="str">
        <f>Critères!D88</f>
        <v>Dans chaque formulaire, le contrôle de saisie est-il accompagné, si nécessaire, de suggestions facilitant la correction des erreurs de saisie ?</v>
      </c>
      <c r="E89" s="23" t="s">
        <v>155</v>
      </c>
      <c r="F89" s="29" t="s">
        <v>162</v>
      </c>
      <c r="G89" s="23"/>
      <c r="H89" s="23"/>
    </row>
    <row r="90" spans="1:8" ht="80" x14ac:dyDescent="0.2">
      <c r="A90" s="107"/>
      <c r="B90" s="28" t="str">
        <f>Critères!B89</f>
        <v>RGAA</v>
      </c>
      <c r="C90" s="28" t="str">
        <f>Critères!C89</f>
        <v>11.12</v>
      </c>
      <c r="D90" s="23" t="str">
        <f>Critères!D89</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E90" s="23" t="s">
        <v>155</v>
      </c>
      <c r="F90" s="29" t="s">
        <v>162</v>
      </c>
      <c r="G90" s="23"/>
      <c r="H90" s="23"/>
    </row>
    <row r="91" spans="1:8" ht="48" x14ac:dyDescent="0.2">
      <c r="A91" s="108"/>
      <c r="B91" s="28" t="str">
        <f>Critères!B90</f>
        <v>RGAA</v>
      </c>
      <c r="C91" s="28" t="str">
        <f>Critères!C90</f>
        <v>11.13</v>
      </c>
      <c r="D91" s="23" t="str">
        <f>Critères!D90</f>
        <v>La finalité d’un champ de saisie peut-elle être déduite pour faciliter le remplissage automatique des champs avec les données de l’utilisateur ?</v>
      </c>
      <c r="E91" s="23" t="s">
        <v>155</v>
      </c>
      <c r="F91" s="29" t="s">
        <v>162</v>
      </c>
      <c r="G91" s="23"/>
      <c r="H91" s="23"/>
    </row>
    <row r="92" spans="1:8" ht="32" x14ac:dyDescent="0.2">
      <c r="A92" s="106" t="str">
        <f>Critères!$A$91</f>
        <v>NAVIGATION</v>
      </c>
      <c r="B92" s="28" t="str">
        <f>Critères!B91</f>
        <v>RGAA</v>
      </c>
      <c r="C92" s="28" t="str">
        <f>Critères!C91</f>
        <v>12.1</v>
      </c>
      <c r="D92" s="23" t="str">
        <f>Critères!D91</f>
        <v>Chaque ensemble de pages dispose-t-il de deux systèmes de navigation différents, au moins (hors cas particuliers) ?</v>
      </c>
      <c r="E92" s="23" t="s">
        <v>155</v>
      </c>
      <c r="F92" s="29" t="s">
        <v>162</v>
      </c>
      <c r="G92" s="23"/>
      <c r="H92" s="23"/>
    </row>
    <row r="93" spans="1:8" ht="48" x14ac:dyDescent="0.2">
      <c r="A93" s="107"/>
      <c r="B93" s="28" t="str">
        <f>Critères!B92</f>
        <v>RGAA</v>
      </c>
      <c r="C93" s="28" t="str">
        <f>Critères!C92</f>
        <v>12.2</v>
      </c>
      <c r="D93" s="23" t="str">
        <f>Critères!D92</f>
        <v>Dans chaque ensemble de pages, le menu et les barres de navigation sont-ils toujours à la même place (hors cas particuliers) ?</v>
      </c>
      <c r="E93" s="23" t="s">
        <v>155</v>
      </c>
      <c r="F93" s="29" t="s">
        <v>162</v>
      </c>
      <c r="G93" s="23"/>
      <c r="H93" s="23"/>
    </row>
    <row r="94" spans="1:8" ht="17" x14ac:dyDescent="0.2">
      <c r="A94" s="107"/>
      <c r="B94" s="28" t="str">
        <f>Critères!B93</f>
        <v>RGAA</v>
      </c>
      <c r="C94" s="28" t="str">
        <f>Critères!C93</f>
        <v>12.3</v>
      </c>
      <c r="D94" s="23" t="str">
        <f>Critères!D93</f>
        <v>La page « plan du site » est-elle pertinente ?</v>
      </c>
      <c r="E94" s="23" t="s">
        <v>155</v>
      </c>
      <c r="F94" s="29" t="s">
        <v>162</v>
      </c>
      <c r="G94" s="23"/>
      <c r="H94" s="23"/>
    </row>
    <row r="95" spans="1:8" ht="32" x14ac:dyDescent="0.2">
      <c r="A95" s="107"/>
      <c r="B95" s="28" t="str">
        <f>Critères!B94</f>
        <v>RGAA</v>
      </c>
      <c r="C95" s="28" t="str">
        <f>Critères!C94</f>
        <v>12.4</v>
      </c>
      <c r="D95" s="23" t="str">
        <f>Critères!D94</f>
        <v>Dans chaque ensemble de pages, la page « plan du site » est-elle atteignable de manière identique ?</v>
      </c>
      <c r="E95" s="23" t="s">
        <v>155</v>
      </c>
      <c r="F95" s="29" t="s">
        <v>162</v>
      </c>
      <c r="G95" s="23"/>
      <c r="H95" s="23"/>
    </row>
    <row r="96" spans="1:8" ht="32" x14ac:dyDescent="0.2">
      <c r="A96" s="107"/>
      <c r="B96" s="28" t="str">
        <f>Critères!B95</f>
        <v>RGAA</v>
      </c>
      <c r="C96" s="28" t="str">
        <f>Critères!C95</f>
        <v>12.5</v>
      </c>
      <c r="D96" s="23" t="str">
        <f>Critères!D95</f>
        <v>Dans chaque ensemble de pages, le moteur de recherche est-il atteignable de manière identique ?</v>
      </c>
      <c r="E96" s="23" t="s">
        <v>155</v>
      </c>
      <c r="F96" s="29" t="s">
        <v>162</v>
      </c>
      <c r="G96" s="23"/>
      <c r="H96" s="23"/>
    </row>
    <row r="97" spans="1:8" ht="80" x14ac:dyDescent="0.2">
      <c r="A97" s="107"/>
      <c r="B97" s="28" t="str">
        <f>Critères!B96</f>
        <v>RGAA</v>
      </c>
      <c r="C97" s="28" t="str">
        <f>Critères!C96</f>
        <v>12.6</v>
      </c>
      <c r="D97" s="23" t="str">
        <f>Critères!D96</f>
        <v>Les zones de regroupement de contenus présentes dans plusieurs pages web (zones d’en-tête, de navigation principale, de contenu principal, de pied de page et de moteur de recherche) peuvent-elles être atteintes ou évitées ?</v>
      </c>
      <c r="E97" s="23" t="s">
        <v>155</v>
      </c>
      <c r="F97" s="29" t="s">
        <v>162</v>
      </c>
      <c r="G97" s="23"/>
      <c r="H97" s="23"/>
    </row>
    <row r="98" spans="1:8" ht="48" x14ac:dyDescent="0.2">
      <c r="A98" s="107"/>
      <c r="B98" s="28" t="str">
        <f>Critères!B97</f>
        <v>RGAA</v>
      </c>
      <c r="C98" s="28" t="str">
        <f>Critères!C97</f>
        <v>12.7</v>
      </c>
      <c r="D98" s="23" t="str">
        <f>Critères!D97</f>
        <v>Dans chaque page web, un lien d’évitement ou d’accès rapide à la zone de contenu principal est-il présent (hors cas particuliers) ?</v>
      </c>
      <c r="E98" s="23" t="s">
        <v>155</v>
      </c>
      <c r="F98" s="29" t="s">
        <v>162</v>
      </c>
      <c r="G98" s="23"/>
      <c r="H98" s="23"/>
    </row>
    <row r="99" spans="1:8" ht="32" x14ac:dyDescent="0.2">
      <c r="A99" s="107"/>
      <c r="B99" s="28" t="str">
        <f>Critères!B98</f>
        <v>RGAA</v>
      </c>
      <c r="C99" s="28" t="str">
        <f>Critères!C98</f>
        <v>12.8</v>
      </c>
      <c r="D99" s="23" t="str">
        <f>Critères!D98</f>
        <v>Dans chaque page web, l’ordre de tabulation est-il cohérent ?</v>
      </c>
      <c r="E99" s="23" t="s">
        <v>155</v>
      </c>
      <c r="F99" s="29" t="s">
        <v>162</v>
      </c>
      <c r="G99" s="23"/>
      <c r="H99" s="23"/>
    </row>
    <row r="100" spans="1:8" ht="32" x14ac:dyDescent="0.2">
      <c r="A100" s="107"/>
      <c r="B100" s="28" t="str">
        <f>Critères!B99</f>
        <v>RGAA</v>
      </c>
      <c r="C100" s="28" t="str">
        <f>Critères!C99</f>
        <v>12.9</v>
      </c>
      <c r="D100" s="23" t="str">
        <f>Critères!D99</f>
        <v>Dans chaque page web, la navigation ne doit pas contenir de piège au clavier. Cette règle est-elle respectée ?</v>
      </c>
      <c r="E100" s="23" t="s">
        <v>155</v>
      </c>
      <c r="F100" s="29" t="s">
        <v>162</v>
      </c>
      <c r="G100" s="23"/>
      <c r="H100" s="23"/>
    </row>
    <row r="101" spans="1:8" ht="64" x14ac:dyDescent="0.2">
      <c r="A101" s="107"/>
      <c r="B101" s="28" t="str">
        <f>Critères!B100</f>
        <v>RGAA</v>
      </c>
      <c r="C101" s="28" t="str">
        <f>Critères!C100</f>
        <v>12.10</v>
      </c>
      <c r="D101" s="23" t="str">
        <f>Critères!D100</f>
        <v>Dans chaque page web, les raccourcis clavier n’utilisant qu’une seule touche (lettre minuscule ou majuscule, ponctuation, chiffre ou symbole) sont-ils contrôlables par l’utilisateur ?</v>
      </c>
      <c r="E101" s="23" t="s">
        <v>155</v>
      </c>
      <c r="F101" s="29" t="s">
        <v>162</v>
      </c>
      <c r="G101" s="23"/>
      <c r="H101" s="23"/>
    </row>
    <row r="102" spans="1:8" ht="64" x14ac:dyDescent="0.2">
      <c r="A102" s="108"/>
      <c r="B102" s="28" t="str">
        <f>Critères!B101</f>
        <v>RGAA</v>
      </c>
      <c r="C102" s="28" t="str">
        <f>Critères!C101</f>
        <v>12.11</v>
      </c>
      <c r="D102" s="23" t="str">
        <f>Critères!D101</f>
        <v>Dans chaque page web, les contenus additionnels apparaissant au survol, à la prise de focus ou à l’activation d’un composant d’interface sont-ils si nécessaire atteignables au clavier ?</v>
      </c>
      <c r="E102" s="23" t="s">
        <v>155</v>
      </c>
      <c r="F102" s="29" t="s">
        <v>162</v>
      </c>
      <c r="G102" s="23"/>
      <c r="H102" s="23"/>
    </row>
    <row r="103" spans="1:8" ht="48" x14ac:dyDescent="0.2">
      <c r="A103" s="106" t="str">
        <f>Critères!$A$102</f>
        <v>CONSULTATION</v>
      </c>
      <c r="B103" s="28" t="str">
        <f>Critères!B102</f>
        <v>RGAA</v>
      </c>
      <c r="C103" s="28" t="str">
        <f>Critères!C102</f>
        <v>13.1</v>
      </c>
      <c r="D103" s="23" t="str">
        <f>Critères!D102</f>
        <v>Pour chaque page web, l’utilisateur a-t-il le contrôle de chaque limite de temps modifiant le contenu (hors cas particuliers) ?</v>
      </c>
      <c r="E103" s="23" t="s">
        <v>155</v>
      </c>
      <c r="F103" s="29" t="s">
        <v>162</v>
      </c>
      <c r="G103" s="23"/>
      <c r="H103" s="23"/>
    </row>
    <row r="104" spans="1:8" ht="48" x14ac:dyDescent="0.2">
      <c r="A104" s="107"/>
      <c r="B104" s="28" t="str">
        <f>Critères!B103</f>
        <v>RGAA</v>
      </c>
      <c r="C104" s="28" t="str">
        <f>Critères!C103</f>
        <v>13.2</v>
      </c>
      <c r="D104" s="23" t="str">
        <f>Critères!D103</f>
        <v>Dans chaque page web, l’ouverture d’une nouvelle fenêtre ne doit pas être déclenchée sans action de l’utilisateur. Cette règle est-elle respectée ?</v>
      </c>
      <c r="E104" s="23" t="s">
        <v>155</v>
      </c>
      <c r="F104" s="29" t="s">
        <v>162</v>
      </c>
      <c r="G104" s="23"/>
      <c r="H104" s="23"/>
    </row>
    <row r="105" spans="1:8" ht="48" x14ac:dyDescent="0.2">
      <c r="A105" s="107"/>
      <c r="B105" s="28" t="str">
        <f>Critères!B104</f>
        <v>RGAA</v>
      </c>
      <c r="C105" s="28" t="str">
        <f>Critères!C104</f>
        <v>13.3</v>
      </c>
      <c r="D105" s="23" t="str">
        <f>Critères!D104</f>
        <v>Dans chaque page web, chaque document bureautique en téléchargement possède-t-il, si nécessaire, une version accessible (hors cas particuliers) ?</v>
      </c>
      <c r="E105" s="23" t="s">
        <v>155</v>
      </c>
      <c r="F105" s="29" t="s">
        <v>162</v>
      </c>
      <c r="G105" s="23"/>
      <c r="H105" s="23"/>
    </row>
    <row r="106" spans="1:8" ht="32" x14ac:dyDescent="0.2">
      <c r="A106" s="107"/>
      <c r="B106" s="28" t="str">
        <f>Critères!B105</f>
        <v>RGAA</v>
      </c>
      <c r="C106" s="28" t="str">
        <f>Critères!C105</f>
        <v>13.4</v>
      </c>
      <c r="D106" s="23" t="str">
        <f>Critères!D105</f>
        <v>Pour chaque document bureautique ayant une version accessible, cette version offre-t-elle la même information ?</v>
      </c>
      <c r="E106" s="23" t="s">
        <v>155</v>
      </c>
      <c r="F106" s="29" t="s">
        <v>162</v>
      </c>
      <c r="G106" s="23"/>
      <c r="H106" s="23"/>
    </row>
    <row r="107" spans="1:8" ht="32" x14ac:dyDescent="0.2">
      <c r="A107" s="107"/>
      <c r="B107" s="28" t="str">
        <f>Critères!B106</f>
        <v>RGAA</v>
      </c>
      <c r="C107" s="28" t="str">
        <f>Critères!C106</f>
        <v>13.5</v>
      </c>
      <c r="D107" s="23" t="str">
        <f>Critères!D106</f>
        <v>Dans chaque page web, chaque contenu cryptique (art ASCII, émoticon, syntaxe cryptique) a-t-il une alternative ?</v>
      </c>
      <c r="E107" s="23" t="s">
        <v>155</v>
      </c>
      <c r="F107" s="29" t="s">
        <v>162</v>
      </c>
      <c r="G107" s="23"/>
      <c r="H107" s="23"/>
    </row>
    <row r="108" spans="1:8" ht="48" x14ac:dyDescent="0.2">
      <c r="A108" s="107"/>
      <c r="B108" s="28" t="str">
        <f>Critères!B107</f>
        <v>RGAA</v>
      </c>
      <c r="C108" s="28" t="str">
        <f>Critères!C107</f>
        <v>13.6</v>
      </c>
      <c r="D108" s="23" t="str">
        <f>Critères!D107</f>
        <v>Dans chaque page web, pour chaque contenu cryptique (art ASCII, émoticon, syntaxe cryptique) ayant une alternative, cette alternative est-elle pertinente ?</v>
      </c>
      <c r="E108" s="23" t="s">
        <v>155</v>
      </c>
      <c r="F108" s="29" t="s">
        <v>162</v>
      </c>
      <c r="G108" s="23"/>
      <c r="H108" s="23"/>
    </row>
    <row r="109" spans="1:8" ht="48" x14ac:dyDescent="0.2">
      <c r="A109" s="107"/>
      <c r="B109" s="28" t="str">
        <f>Critères!B108</f>
        <v>RGAA</v>
      </c>
      <c r="C109" s="28" t="str">
        <f>Critères!C108</f>
        <v>13.7</v>
      </c>
      <c r="D109" s="23" t="str">
        <f>Critères!D108</f>
        <v>Dans chaque page web, les changements brusques de luminosité ou les effets de flash sont-ils correctement utilisés ?</v>
      </c>
      <c r="E109" s="23" t="s">
        <v>155</v>
      </c>
      <c r="F109" s="29" t="s">
        <v>162</v>
      </c>
      <c r="G109" s="23"/>
      <c r="H109" s="23"/>
    </row>
    <row r="110" spans="1:8" ht="32" x14ac:dyDescent="0.2">
      <c r="A110" s="107"/>
      <c r="B110" s="28" t="str">
        <f>Critères!B109</f>
        <v>RGAA</v>
      </c>
      <c r="C110" s="28" t="str">
        <f>Critères!C109</f>
        <v>13.8</v>
      </c>
      <c r="D110" s="23" t="str">
        <f>Critères!D109</f>
        <v>Dans chaque page web, chaque contenu en mouvement ou clignotant est-il contrôlable par l’utilisateur ?</v>
      </c>
      <c r="E110" s="23" t="s">
        <v>155</v>
      </c>
      <c r="F110" s="29" t="s">
        <v>162</v>
      </c>
    </row>
    <row r="111" spans="1:8" ht="48" x14ac:dyDescent="0.2">
      <c r="A111" s="107"/>
      <c r="B111" s="28" t="str">
        <f>Critères!B110</f>
        <v>RGAA</v>
      </c>
      <c r="C111" s="28" t="str">
        <f>Critères!C110</f>
        <v>13.9</v>
      </c>
      <c r="D111" s="23" t="str">
        <f>Critères!D110</f>
        <v>Dans chaque page web, le contenu proposé est-il consultable quelle que soit l’orientation de l’écran (portait ou paysage) (hors cas particuliers) ?</v>
      </c>
      <c r="E111" s="23" t="s">
        <v>155</v>
      </c>
      <c r="F111" s="29" t="s">
        <v>162</v>
      </c>
    </row>
    <row r="112" spans="1:8" ht="64" x14ac:dyDescent="0.2">
      <c r="A112" s="107"/>
      <c r="B112" s="28" t="str">
        <f>Critères!B111</f>
        <v>RGAA</v>
      </c>
      <c r="C112" s="28" t="str">
        <f>Critères!C111</f>
        <v>13.10</v>
      </c>
      <c r="D112" s="23" t="str">
        <f>Critères!D111</f>
        <v>Dans chaque page web, les fonctionnalités utilisables ou disponibles au moyen d’un geste complexe peuvent-elles être également disponibles au moyen d’un geste simple (hors cas particuliers) ?</v>
      </c>
      <c r="E112" s="23" t="s">
        <v>155</v>
      </c>
      <c r="F112" s="29" t="s">
        <v>162</v>
      </c>
    </row>
    <row r="113" spans="1:6" ht="64" x14ac:dyDescent="0.2">
      <c r="A113" s="107"/>
      <c r="B113" s="28" t="str">
        <f>Critères!B112</f>
        <v>RGAA</v>
      </c>
      <c r="C113" s="28" t="str">
        <f>Critères!C112</f>
        <v>13.11</v>
      </c>
      <c r="D113" s="23" t="str">
        <f>Critères!D112</f>
        <v>Dans chaque page web, les actions déclenchées au moyen d’un dispositif de pointage sur un point unique de l’écran peuvent-elles faire l’objet d’une annulation (hors cas particuliers) ?</v>
      </c>
      <c r="E113" s="23" t="s">
        <v>155</v>
      </c>
      <c r="F113" s="29" t="s">
        <v>162</v>
      </c>
    </row>
    <row r="114" spans="1:6" ht="64" x14ac:dyDescent="0.2">
      <c r="A114" s="107"/>
      <c r="B114" s="28" t="str">
        <f>Critères!B113</f>
        <v>RGAA</v>
      </c>
      <c r="C114" s="28" t="str">
        <f>Critères!C113</f>
        <v>13.12</v>
      </c>
      <c r="D114" s="23" t="str">
        <f>Critères!D113</f>
        <v>Dans chaque page web, les fonctionnalités qui impliquent un mouvement de l’appareil ou vers l’appareil peuvent-elles être satisfaites de manière alternative (hors cas particuliers) ?</v>
      </c>
      <c r="E114" s="23" t="s">
        <v>155</v>
      </c>
      <c r="F114" s="29" t="s">
        <v>162</v>
      </c>
    </row>
    <row r="115" spans="1:6" ht="64" x14ac:dyDescent="0.2">
      <c r="A115" s="107"/>
      <c r="B115" s="28" t="str">
        <f>Critères!B114</f>
        <v>-</v>
      </c>
      <c r="C115" s="28" t="str">
        <f>Critères!C114</f>
        <v>13.13</v>
      </c>
      <c r="D115" s="23" t="str">
        <f>Critères!D114</f>
        <v>Pour chaque fonctionnalité de conversion d’un document, les informations relatives à l’accessibilité disponibles dans le document source sont-elles conservées dans le document de destination (hors cas particuliers) ?</v>
      </c>
      <c r="E115" s="23" t="s">
        <v>155</v>
      </c>
      <c r="F115" s="29" t="s">
        <v>162</v>
      </c>
    </row>
    <row r="116" spans="1:6" ht="48" x14ac:dyDescent="0.2">
      <c r="A116" s="108"/>
      <c r="B116" s="28" t="str">
        <f>Critères!B115</f>
        <v>-</v>
      </c>
      <c r="C116" s="28" t="str">
        <f>Critères!C115</f>
        <v>13.14</v>
      </c>
      <c r="D116" s="23" t="str">
        <f>Critères!D115</f>
        <v>Chaque fonctionnalité d’identification ou de contrôle qui repose sur l’utilisation de caractéristiques biologiques de l’utilisateur dispose-t-elle d’une méthode alternative ?</v>
      </c>
      <c r="E116" s="23" t="s">
        <v>155</v>
      </c>
      <c r="F116" s="29" t="s">
        <v>162</v>
      </c>
    </row>
    <row r="117" spans="1:6" ht="64" x14ac:dyDescent="0.2">
      <c r="A117" s="106" t="str">
        <f>Critères!$A$116</f>
        <v xml:space="preserve">DOCUMENTATION ET FONCTIONNALITÉS D’ACCESSIBILITÉ </v>
      </c>
      <c r="B117" s="28" t="str">
        <f>Critères!B116</f>
        <v>-</v>
      </c>
      <c r="C117" s="28" t="str">
        <f>Critères!C116</f>
        <v>14.1</v>
      </c>
      <c r="D117" s="23" t="str">
        <f>Critères!D116</f>
        <v>La documentation du site web décrit-elle les fonctionnalités d’accessibilité disponibles et les informations relatives à la compatibilité avec l’accessibilité ?</v>
      </c>
      <c r="E117" s="23" t="s">
        <v>155</v>
      </c>
      <c r="F117" s="29" t="s">
        <v>162</v>
      </c>
    </row>
    <row r="118" spans="1:6" ht="80" x14ac:dyDescent="0.2">
      <c r="A118" s="107"/>
      <c r="B118" s="28" t="str">
        <f>Critères!B117</f>
        <v>-</v>
      </c>
      <c r="C118" s="28" t="str">
        <f>Critères!C117</f>
        <v>14.2</v>
      </c>
      <c r="D118" s="23" t="str">
        <f>Critères!D117</f>
        <v>Pour chaque fonctionnalité d’accessibilité décrite dans la documentation, le mécanisme qui permet de l’activer répond aux besoins d’accessibilité des utilisateurs concernés. Cette règle est-elle respectée (hors cas particuliers) ?</v>
      </c>
      <c r="E118" s="23" t="s">
        <v>155</v>
      </c>
      <c r="F118" s="29" t="s">
        <v>162</v>
      </c>
    </row>
    <row r="119" spans="1:6" ht="17" x14ac:dyDescent="0.2">
      <c r="A119" s="108"/>
      <c r="B119" s="28" t="str">
        <f>Critères!B118</f>
        <v>-</v>
      </c>
      <c r="C119" s="28" t="str">
        <f>Critères!C118</f>
        <v>14.3</v>
      </c>
      <c r="D119" s="23" t="str">
        <f>Critères!D118</f>
        <v>La documentation du site web est-elle accessible ?</v>
      </c>
      <c r="E119" s="23" t="s">
        <v>155</v>
      </c>
      <c r="F119" s="29" t="s">
        <v>162</v>
      </c>
    </row>
    <row r="120" spans="1:6" ht="48" x14ac:dyDescent="0.2">
      <c r="A120" s="106" t="str">
        <f>Critères!$A$119</f>
        <v>OUTILS D’ÉDITION</v>
      </c>
      <c r="B120" s="28" t="str">
        <f>Critères!B119</f>
        <v>-</v>
      </c>
      <c r="C120" s="28" t="str">
        <f>Critères!C119</f>
        <v>15.1</v>
      </c>
      <c r="D120" s="23" t="str">
        <f>Critères!D119</f>
        <v>Chaque outil d’édition permet-il de définir les informations d’accessibilité nécessaires pour créer un contenu conforme aux règles d’accessibilité numérique ?</v>
      </c>
      <c r="E120" s="23" t="s">
        <v>155</v>
      </c>
      <c r="F120" s="29" t="s">
        <v>162</v>
      </c>
    </row>
    <row r="121" spans="1:6" ht="48" x14ac:dyDescent="0.2">
      <c r="A121" s="107"/>
      <c r="B121" s="28" t="str">
        <f>Critères!B120</f>
        <v>-</v>
      </c>
      <c r="C121" s="28" t="str">
        <f>Critères!C120</f>
        <v>15.2</v>
      </c>
      <c r="D121" s="23" t="str">
        <f>Critères!D120</f>
        <v>Chaque outil d’édition met-il à disposition des aides à la création de contenus conformes aux règles d’accessibilité numérique ?</v>
      </c>
      <c r="E121" s="23" t="s">
        <v>155</v>
      </c>
      <c r="F121" s="29" t="s">
        <v>162</v>
      </c>
    </row>
    <row r="122" spans="1:6" ht="48" x14ac:dyDescent="0.2">
      <c r="A122" s="107"/>
      <c r="B122" s="28" t="str">
        <f>Critères!B121</f>
        <v>-</v>
      </c>
      <c r="C122" s="28" t="str">
        <f>Critères!C121</f>
        <v>15.3</v>
      </c>
      <c r="D122" s="23" t="str">
        <f>Critères!D121</f>
        <v>Le contenu généré par chaque transformation des contenus est-il conforme aux règles d’accessibilité numérique (hors cas particuliers) ?</v>
      </c>
      <c r="E122" s="23" t="s">
        <v>155</v>
      </c>
      <c r="F122" s="29" t="s">
        <v>162</v>
      </c>
    </row>
    <row r="123" spans="1:6" ht="48" x14ac:dyDescent="0.2">
      <c r="A123" s="107"/>
      <c r="B123" s="28" t="str">
        <f>Critères!B122</f>
        <v>-</v>
      </c>
      <c r="C123" s="28" t="str">
        <f>Critères!C122</f>
        <v>15.4</v>
      </c>
      <c r="D123" s="23" t="str">
        <f>Critères!D122</f>
        <v>Pour chaque erreur d’accessibilité relevée par un test d’accessibilité automatique ou semi-automatique, l’ outil d’édition fournit-il des suggestions de réparation ?</v>
      </c>
      <c r="E123" s="23" t="s">
        <v>155</v>
      </c>
      <c r="F123" s="29" t="s">
        <v>162</v>
      </c>
    </row>
    <row r="124" spans="1:6" ht="48" x14ac:dyDescent="0.2">
      <c r="A124" s="107"/>
      <c r="B124" s="28" t="str">
        <f>Critères!B123</f>
        <v>-</v>
      </c>
      <c r="C124" s="28" t="str">
        <f>Critères!C123</f>
        <v>15.5</v>
      </c>
      <c r="D124" s="23" t="str">
        <f>Critères!D123</f>
        <v>Pour chaque ensemble de gabarits, un gabarit au moins permet de répondre aux règles d’accessibilité numérique. Cette règle est-elle respectée ?</v>
      </c>
      <c r="E124" s="23" t="s">
        <v>155</v>
      </c>
      <c r="F124" s="29" t="s">
        <v>162</v>
      </c>
    </row>
    <row r="125" spans="1:6" ht="32" x14ac:dyDescent="0.2">
      <c r="A125" s="108"/>
      <c r="B125" s="28" t="str">
        <f>Critères!B124</f>
        <v>-</v>
      </c>
      <c r="C125" s="28" t="str">
        <f>Critères!C124</f>
        <v>15.6</v>
      </c>
      <c r="D125" s="23" t="str">
        <f>Critères!D124</f>
        <v>Chaque gabarit qui permet de répondre aux règles d’accessibilité numérique est-il clairement identifiable ?</v>
      </c>
      <c r="E125" s="23" t="s">
        <v>155</v>
      </c>
      <c r="F125" s="29" t="s">
        <v>162</v>
      </c>
    </row>
    <row r="126" spans="1:6" ht="64" x14ac:dyDescent="0.2">
      <c r="A126" s="106" t="str">
        <f>Critères!$A$125</f>
        <v>SERVICES D’ASSISTANCE</v>
      </c>
      <c r="B126" s="28" t="str">
        <f>Critères!B125</f>
        <v>-</v>
      </c>
      <c r="C126" s="28" t="str">
        <f>Critères!C125</f>
        <v>16.1</v>
      </c>
      <c r="D126" s="23" t="str">
        <f>Critères!D125</f>
        <v>Chaque service d’assistance fournit-il des informations relatives aux fonctionnalités d’accessibilité et à la compatibilité avec l’accessibilité, décrites dans la documentation du site web ?</v>
      </c>
      <c r="E126" s="23" t="s">
        <v>155</v>
      </c>
      <c r="F126" s="29" t="s">
        <v>162</v>
      </c>
    </row>
    <row r="127" spans="1:6" ht="64" x14ac:dyDescent="0.2">
      <c r="A127" s="107"/>
      <c r="B127" s="28" t="str">
        <f>Critères!B126</f>
        <v>-</v>
      </c>
      <c r="C127" s="28" t="str">
        <f>Critères!C126</f>
        <v>16.2</v>
      </c>
      <c r="D127" s="23" t="str">
        <f>Critères!D126</f>
        <v>Le service d’assistance répond aux besoins de communication des personnes handicapées directement ou par l’intermédiaire d’un service de relais. Cette règle est-elle respectée ?</v>
      </c>
      <c r="E127" s="23" t="s">
        <v>155</v>
      </c>
      <c r="F127" s="29" t="s">
        <v>162</v>
      </c>
    </row>
    <row r="128" spans="1:6" ht="32" x14ac:dyDescent="0.2">
      <c r="A128" s="108"/>
      <c r="B128" s="28" t="str">
        <f>Critères!B127</f>
        <v>-</v>
      </c>
      <c r="C128" s="28" t="str">
        <f>Critères!C127</f>
        <v>16.3</v>
      </c>
      <c r="D128" s="23" t="str">
        <f>Critères!D127</f>
        <v>La documentation fournie par le service d’assistance est-elle accessible ?</v>
      </c>
      <c r="E128" s="23" t="s">
        <v>155</v>
      </c>
      <c r="F128" s="29" t="s">
        <v>162</v>
      </c>
    </row>
    <row r="129" spans="1:6" ht="80" x14ac:dyDescent="0.2">
      <c r="A129" s="115" t="str">
        <f>Critères!$A$128</f>
        <v>COMMUNICATION EN TEMPS RÉEL</v>
      </c>
      <c r="B129" s="28" t="str">
        <f>Critères!B128</f>
        <v>-</v>
      </c>
      <c r="C129" s="28" t="str">
        <f>Critères!C128</f>
        <v>17.1</v>
      </c>
      <c r="D129" s="23" t="str">
        <f>Critères!D128</f>
        <v>Pour chaque application web de communication orale bidirectionnelle, l’application est-elle capable d’encoder et de décoder cette communication avec une gamme de fréquences dont la limite supérieure est de 7 000 Hz au moins ?</v>
      </c>
      <c r="E129" s="23" t="s">
        <v>155</v>
      </c>
      <c r="F129" s="29" t="s">
        <v>162</v>
      </c>
    </row>
    <row r="130" spans="1:6" ht="48" x14ac:dyDescent="0.2">
      <c r="A130" s="107"/>
      <c r="B130" s="28" t="str">
        <f>Critères!B129</f>
        <v>-</v>
      </c>
      <c r="C130" s="28" t="str">
        <f>Critères!C129</f>
        <v>17.2</v>
      </c>
      <c r="D130" s="23" t="str">
        <f>Critères!D129</f>
        <v>Chaque application web qui permet une communication orale bidirectionnelle dispose-t-elle d’une fonctionnalité de communication écrite en temps réel ?</v>
      </c>
      <c r="E130" s="23" t="s">
        <v>155</v>
      </c>
      <c r="F130" s="29" t="s">
        <v>162</v>
      </c>
    </row>
    <row r="131" spans="1:6" ht="48" x14ac:dyDescent="0.2">
      <c r="A131" s="107"/>
      <c r="B131" s="28" t="str">
        <f>Critères!B130</f>
        <v>-</v>
      </c>
      <c r="C131" s="28" t="str">
        <f>Critères!C130</f>
        <v>17.3</v>
      </c>
      <c r="D131" s="23" t="str">
        <f>Critères!D130</f>
        <v>Pour chaque application web qui permet une communication orale bidirectionnelle et écrite en temps réel, les deux modes sont-ils utilisables simultanément ?</v>
      </c>
      <c r="E131" s="23" t="s">
        <v>155</v>
      </c>
      <c r="F131" s="29" t="s">
        <v>162</v>
      </c>
    </row>
    <row r="132" spans="1:6" ht="48" x14ac:dyDescent="0.2">
      <c r="A132" s="107"/>
      <c r="B132" s="28" t="str">
        <f>Critères!B131</f>
        <v>-</v>
      </c>
      <c r="C132" s="28" t="str">
        <f>Critères!C131</f>
        <v>17.4</v>
      </c>
      <c r="D132" s="23" t="str">
        <f>Critères!D131</f>
        <v>Pour chaque fonctionnalité de communication écrite en temps réel, les messages peuvent-ils être identifiés (hors cas particuliers) ?</v>
      </c>
      <c r="E132" s="23" t="s">
        <v>155</v>
      </c>
      <c r="F132" s="29" t="s">
        <v>162</v>
      </c>
    </row>
    <row r="133" spans="1:6" ht="48" x14ac:dyDescent="0.2">
      <c r="A133" s="107"/>
      <c r="B133" s="28" t="str">
        <f>Critères!B132</f>
        <v>-</v>
      </c>
      <c r="C133" s="28" t="str">
        <f>Critères!C132</f>
        <v>17.5</v>
      </c>
      <c r="D133" s="23" t="str">
        <f>Critères!D132</f>
        <v>Pour chaque application web de communication orale bidirectionnelle, un indicateur visuel de l’activité orale est-il présent ?</v>
      </c>
      <c r="E133" s="23" t="s">
        <v>155</v>
      </c>
      <c r="F133" s="29" t="s">
        <v>162</v>
      </c>
    </row>
    <row r="134" spans="1:6" ht="64" x14ac:dyDescent="0.2">
      <c r="A134" s="107"/>
      <c r="B134" s="28" t="str">
        <f>Critères!B133</f>
        <v>-</v>
      </c>
      <c r="C134" s="28" t="str">
        <f>Critères!C133</f>
        <v>17.6</v>
      </c>
      <c r="D134" s="23" t="str">
        <f>Critères!D133</f>
        <v>Chaque application web de communication écrite en temps réel qui peut interagir avec d’autres applications de communication écrite en temps réel respecte-t-elle les règles d’interopérabilité en vigueur ?</v>
      </c>
      <c r="E134" s="23" t="s">
        <v>155</v>
      </c>
      <c r="F134" s="29" t="s">
        <v>162</v>
      </c>
    </row>
    <row r="135" spans="1:6" ht="64" x14ac:dyDescent="0.2">
      <c r="A135" s="107"/>
      <c r="B135" s="28" t="str">
        <f>Critères!B134</f>
        <v>-</v>
      </c>
      <c r="C135" s="28" t="str">
        <f>Critères!C134</f>
        <v>17.7</v>
      </c>
      <c r="D135" s="23" t="str">
        <f>Critères!D134</f>
        <v>Pour chaque application web de communication écrite en temps réel, le délai de transmission de chaque unité de saisie est de 500ms ou moins. Cette règle est-elle respectée ?</v>
      </c>
      <c r="E135" s="23" t="s">
        <v>155</v>
      </c>
      <c r="F135" s="29" t="s">
        <v>162</v>
      </c>
    </row>
    <row r="136" spans="1:6" ht="48" x14ac:dyDescent="0.2">
      <c r="A136" s="107"/>
      <c r="B136" s="28" t="str">
        <f>Critères!B135</f>
        <v>-</v>
      </c>
      <c r="C136" s="28" t="str">
        <f>Critères!C135</f>
        <v>17.8</v>
      </c>
      <c r="D136" s="23" t="str">
        <f>Critères!D135</f>
        <v>Pour chaque application web de télécommunication, l’identification de l’interlocuteur qui initie un appel est-elle accessible ?</v>
      </c>
      <c r="E136" s="23" t="s">
        <v>155</v>
      </c>
      <c r="F136" s="29" t="s">
        <v>162</v>
      </c>
    </row>
    <row r="137" spans="1:6" ht="64" x14ac:dyDescent="0.2">
      <c r="A137" s="107"/>
      <c r="B137" s="28" t="str">
        <f>Critères!B136</f>
        <v>-</v>
      </c>
      <c r="C137" s="28" t="str">
        <f>Critères!C136</f>
        <v>17.9</v>
      </c>
      <c r="D137" s="23" t="str">
        <f>Critères!D136</f>
        <v>Pour chaque application web de communication orale bidirectionnelle qui permet d’identifier l’activité d’un interlocuteur oralisant, il est possible d’identifier l’activité d’un interlocuteur signant. Cette règle est-elle respectée ?</v>
      </c>
      <c r="E137" s="23" t="s">
        <v>155</v>
      </c>
      <c r="F137" s="29" t="s">
        <v>162</v>
      </c>
    </row>
    <row r="138" spans="1:6" ht="64" x14ac:dyDescent="0.2">
      <c r="A138" s="107"/>
      <c r="B138" s="28" t="str">
        <f>Critères!B137</f>
        <v>-</v>
      </c>
      <c r="C138" s="28" t="str">
        <f>Critères!C137</f>
        <v>17.10</v>
      </c>
      <c r="D138" s="23" t="str">
        <f>Critères!D137</f>
        <v>Pour chaque application web de communication orale bidirectionnelle qui dispose de fonctionnalités vocales, celles-ci sont-elles utilisables sans la nécessité d’écouter ou parler ?</v>
      </c>
      <c r="E138" s="23" t="s">
        <v>155</v>
      </c>
      <c r="F138" s="29" t="s">
        <v>162</v>
      </c>
    </row>
    <row r="139" spans="1:6" ht="48" x14ac:dyDescent="0.2">
      <c r="A139" s="108"/>
      <c r="B139" s="28" t="str">
        <f>Critères!B138</f>
        <v>-</v>
      </c>
      <c r="C139" s="28" t="str">
        <f>Critères!C138</f>
        <v>17.11</v>
      </c>
      <c r="D139" s="23" t="str">
        <f>Critères!D138</f>
        <v>Pour chaque application web de communication orale bidirectionnelle qui dispose d’une vidéo en temps réel, la qualité de la vidéo est-elle suffisante ?</v>
      </c>
      <c r="E139" s="23" t="s">
        <v>155</v>
      </c>
      <c r="F139" s="29" t="s">
        <v>162</v>
      </c>
    </row>
  </sheetData>
  <mergeCells count="19">
    <mergeCell ref="A129:A139"/>
    <mergeCell ref="A4:A12"/>
    <mergeCell ref="A13:A14"/>
    <mergeCell ref="A15:A17"/>
    <mergeCell ref="A92:A102"/>
    <mergeCell ref="A103:A116"/>
    <mergeCell ref="A117:A119"/>
    <mergeCell ref="A120:A125"/>
    <mergeCell ref="A126:A128"/>
    <mergeCell ref="A46:A50"/>
    <mergeCell ref="A51:A60"/>
    <mergeCell ref="A61:A64"/>
    <mergeCell ref="A65:A78"/>
    <mergeCell ref="A79:A91"/>
    <mergeCell ref="A1:H1"/>
    <mergeCell ref="A2:H2"/>
    <mergeCell ref="A18:A35"/>
    <mergeCell ref="A36:A43"/>
    <mergeCell ref="A44:A45"/>
  </mergeCells>
  <conditionalFormatting sqref="E4:E139">
    <cfRule type="cellIs" dxfId="97" priority="1" operator="equal">
      <formula>"C"</formula>
    </cfRule>
    <cfRule type="cellIs" dxfId="96" priority="2" operator="equal">
      <formula>"NC"</formula>
    </cfRule>
    <cfRule type="cellIs" dxfId="95" priority="3" operator="equal">
      <formula>"NA"</formula>
    </cfRule>
    <cfRule type="cellIs" dxfId="94" priority="4" operator="equal">
      <formula>"NT"</formula>
    </cfRule>
  </conditionalFormatting>
  <conditionalFormatting sqref="F4:F139">
    <cfRule type="cellIs" dxfId="93" priority="5" operator="equal">
      <formula>"D"</formula>
    </cfRule>
    <cfRule type="cellIs" dxfId="92" priority="6" operator="equal">
      <formula>"E"</formula>
    </cfRule>
    <cfRule type="cellIs" dxfId="91" priority="7" operator="equal">
      <formula>"N"</formula>
    </cfRule>
  </conditionalFormatting>
  <dataValidations count="2">
    <dataValidation type="list" operator="equal" showErrorMessage="1" sqref="E4:E139" xr:uid="{38A7737D-E6ED-7D47-8649-920BEC38A201}">
      <formula1>"C,NC,NA,NT"</formula1>
      <formula2>0</formula2>
    </dataValidation>
    <dataValidation type="list" operator="equal" showErrorMessage="1" sqref="F4:F139" xr:uid="{2DA48EC6-D557-164A-9281-116688E13188}">
      <formula1>"D,E,N"</formula1>
    </dataValidation>
  </dataValidations>
  <pageMargins left="0.39374999999999999" right="0.39374999999999999" top="0.53263888888888899" bottom="0.39374999999999999" header="0.39374999999999999" footer="0.39374999999999999"/>
  <pageSetup scale="74" pageOrder="overThenDown" orientation="portrait" horizontalDpi="300" verticalDpi="300" r:id="rId1"/>
  <headerFooter>
    <oddHeader>&amp;L&amp;10RGAA 3.0 - Relevé pour le site : wwww.site.fr&amp;R&amp;10&amp;P/&amp;N -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dimension ref="A1:AMJ139"/>
  <sheetViews>
    <sheetView zoomScaleNormal="100" workbookViewId="0">
      <selection activeCell="E4" sqref="E4:E139"/>
    </sheetView>
  </sheetViews>
  <sheetFormatPr baseColWidth="10" defaultColWidth="9.5703125" defaultRowHeight="16" x14ac:dyDescent="0.2"/>
  <cols>
    <col min="1" max="1" width="4.140625" customWidth="1"/>
    <col min="2" max="2" width="4.5703125" bestFit="1" customWidth="1"/>
    <col min="3" max="3" width="5.5703125" style="11" customWidth="1"/>
    <col min="4" max="4" width="39.85546875" style="1" customWidth="1"/>
    <col min="5" max="5" width="3.85546875" style="1" customWidth="1"/>
    <col min="6" max="6" width="3.140625" style="1" customWidth="1"/>
    <col min="7" max="7" width="79.85546875" style="1" customWidth="1"/>
    <col min="8" max="8" width="22.85546875" style="1" customWidth="1"/>
    <col min="9" max="9" width="64.42578125" style="1" customWidth="1"/>
    <col min="10" max="65" width="9.5703125" style="1"/>
    <col min="1025" max="1025" width="7.42578125" customWidth="1"/>
  </cols>
  <sheetData>
    <row r="1" spans="1:1024" x14ac:dyDescent="0.2">
      <c r="A1" s="91" t="str">
        <f>Échantillon!A1</f>
        <v>RAWeb 1 – GRILLE D'ÉVALUATION</v>
      </c>
      <c r="B1" s="91"/>
      <c r="C1" s="91"/>
      <c r="D1" s="91"/>
      <c r="E1" s="91"/>
      <c r="F1" s="91"/>
      <c r="G1" s="91"/>
      <c r="H1" s="91"/>
    </row>
    <row r="2" spans="1:1024" x14ac:dyDescent="0.2">
      <c r="A2" s="116" t="str">
        <f>CONCATENATE(Échantillon!B11," : ",Échantillon!C11)</f>
        <v>Contact : http://www.site.lu/contact.html</v>
      </c>
      <c r="B2" s="116"/>
      <c r="C2" s="116"/>
      <c r="D2" s="116"/>
      <c r="E2" s="116"/>
      <c r="F2" s="116"/>
      <c r="G2" s="116"/>
      <c r="H2" s="116"/>
    </row>
    <row r="3" spans="1:1024" ht="120" x14ac:dyDescent="0.2">
      <c r="A3" s="48" t="s">
        <v>25</v>
      </c>
      <c r="B3" s="48" t="s">
        <v>310</v>
      </c>
      <c r="C3" s="48" t="s">
        <v>26</v>
      </c>
      <c r="D3" s="49" t="s">
        <v>27</v>
      </c>
      <c r="E3" s="48" t="s">
        <v>150</v>
      </c>
      <c r="F3" s="48" t="s">
        <v>373</v>
      </c>
      <c r="G3" s="49" t="s">
        <v>295</v>
      </c>
      <c r="H3" s="49" t="s">
        <v>161</v>
      </c>
    </row>
    <row r="4" spans="1:1024" ht="32" x14ac:dyDescent="0.2">
      <c r="A4" s="106" t="str">
        <f>Critères!$A$3</f>
        <v>IMAGES</v>
      </c>
      <c r="B4" s="28" t="str">
        <f>Critères!B3</f>
        <v>RGAA</v>
      </c>
      <c r="C4" s="28" t="str">
        <f>Critères!C3</f>
        <v>1.1</v>
      </c>
      <c r="D4" s="23" t="str">
        <f>Critères!D3</f>
        <v>Chaque image porteuse d’information a-t-elle une alternative textuelle ?</v>
      </c>
      <c r="E4" s="23" t="s">
        <v>155</v>
      </c>
      <c r="F4" s="29" t="s">
        <v>162</v>
      </c>
      <c r="G4" s="23"/>
      <c r="H4" s="23"/>
      <c r="I4"/>
    </row>
    <row r="5" spans="1:1024" ht="32" x14ac:dyDescent="0.2">
      <c r="A5" s="107"/>
      <c r="B5" s="28" t="str">
        <f>Critères!B4</f>
        <v>RGAA</v>
      </c>
      <c r="C5" s="28" t="str">
        <f>Critères!C4</f>
        <v>1.2</v>
      </c>
      <c r="D5" s="23" t="str">
        <f>Critères!D4</f>
        <v>Chaque image de décoration est-elle correctement ignorée par les technologies d’assistance ?</v>
      </c>
      <c r="E5" s="23" t="s">
        <v>155</v>
      </c>
      <c r="F5" s="29" t="s">
        <v>162</v>
      </c>
      <c r="G5" s="23"/>
      <c r="H5" s="23"/>
      <c r="AME5" s="12"/>
      <c r="AMF5" s="12"/>
      <c r="AMG5" s="12"/>
      <c r="AMH5" s="12"/>
      <c r="AMI5" s="12"/>
      <c r="AMJ5" s="12"/>
    </row>
    <row r="6" spans="1:1024" ht="48" x14ac:dyDescent="0.2">
      <c r="A6" s="107"/>
      <c r="B6" s="28" t="str">
        <f>Critères!B5</f>
        <v>RGAA</v>
      </c>
      <c r="C6" s="28" t="str">
        <f>Critères!C5</f>
        <v>1.3</v>
      </c>
      <c r="D6" s="23" t="str">
        <f>Critères!D5</f>
        <v>Pour chaque image porteuse d'information ayant une alternative textuelle, cette alternative est-elle pertinente (hors cas particuliers) ?</v>
      </c>
      <c r="E6" s="23" t="s">
        <v>155</v>
      </c>
      <c r="F6" s="29" t="s">
        <v>162</v>
      </c>
      <c r="G6" s="23"/>
      <c r="H6" s="23"/>
    </row>
    <row r="7" spans="1:1024" ht="64" x14ac:dyDescent="0.2">
      <c r="A7" s="107"/>
      <c r="B7" s="28" t="str">
        <f>Critères!B6</f>
        <v>RGAA</v>
      </c>
      <c r="C7" s="28" t="str">
        <f>Critères!C6</f>
        <v>1.4</v>
      </c>
      <c r="D7" s="23" t="str">
        <f>Critères!D6</f>
        <v>Pour chaque image utilisée comme CAPTCHA ou comme image-test, ayant une alternative textuelle, cette alternative permet-elle d’identifier la nature et la fonction de l’image ?</v>
      </c>
      <c r="E7" s="23" t="s">
        <v>155</v>
      </c>
      <c r="F7" s="29" t="s">
        <v>162</v>
      </c>
      <c r="G7" s="23"/>
      <c r="H7" s="23"/>
    </row>
    <row r="8" spans="1:1024" ht="48" x14ac:dyDescent="0.2">
      <c r="A8" s="107"/>
      <c r="B8" s="28" t="str">
        <f>Critères!B7</f>
        <v>RGAA</v>
      </c>
      <c r="C8" s="28" t="str">
        <f>Critères!C7</f>
        <v>1.5</v>
      </c>
      <c r="D8" s="23" t="str">
        <f>Critères!D7</f>
        <v>Pour chaque image utilisée comme CAPTCHA, une solution d’accès alternatif au contenu ou à la fonction du CAPTCHA est-elle présente ?</v>
      </c>
      <c r="E8" s="23" t="s">
        <v>155</v>
      </c>
      <c r="F8" s="29" t="s">
        <v>162</v>
      </c>
      <c r="G8" s="43"/>
      <c r="H8" s="23"/>
    </row>
    <row r="9" spans="1:1024" ht="32" x14ac:dyDescent="0.2">
      <c r="A9" s="107"/>
      <c r="B9" s="28" t="str">
        <f>Critères!B8</f>
        <v>RGAA</v>
      </c>
      <c r="C9" s="28" t="str">
        <f>Critères!C8</f>
        <v>1.6</v>
      </c>
      <c r="D9" s="23" t="str">
        <f>Critères!D8</f>
        <v>Chaque image porteuse d’information a-t-elle, si nécessaire, une description détaillée ?</v>
      </c>
      <c r="E9" s="23" t="s">
        <v>155</v>
      </c>
      <c r="F9" s="29" t="s">
        <v>162</v>
      </c>
      <c r="G9" s="23"/>
      <c r="H9" s="23"/>
    </row>
    <row r="10" spans="1:1024" ht="32" x14ac:dyDescent="0.2">
      <c r="A10" s="107"/>
      <c r="B10" s="28" t="str">
        <f>Critères!B9</f>
        <v>RGAA</v>
      </c>
      <c r="C10" s="28" t="str">
        <f>Critères!C9</f>
        <v>1.7</v>
      </c>
      <c r="D10" s="23" t="str">
        <f>Critères!D9</f>
        <v>Pour chaque image porteuse d’information ayant une description détaillée, cette description est-elle pertinente ?</v>
      </c>
      <c r="E10" s="23" t="s">
        <v>155</v>
      </c>
      <c r="F10" s="29" t="s">
        <v>162</v>
      </c>
      <c r="G10" s="23"/>
      <c r="H10" s="23"/>
    </row>
    <row r="11" spans="1:1024" ht="64" x14ac:dyDescent="0.2">
      <c r="A11" s="107"/>
      <c r="B11" s="28" t="str">
        <f>Critères!B10</f>
        <v>RGAA</v>
      </c>
      <c r="C11" s="28" t="str">
        <f>Critères!C10</f>
        <v>1.8</v>
      </c>
      <c r="D11" s="23" t="str">
        <f>Critères!D10</f>
        <v>Chaque image texte porteuse d’information, en l’absence d’un mécanisme de remplacement, doit si possible être remplacée par du texte stylé. Cette règle est-elle respectée (hors cas particuliers) ?</v>
      </c>
      <c r="E11" s="23" t="s">
        <v>155</v>
      </c>
      <c r="F11" s="29" t="s">
        <v>162</v>
      </c>
      <c r="G11" s="23"/>
      <c r="H11" s="23"/>
    </row>
    <row r="12" spans="1:1024" ht="32" x14ac:dyDescent="0.2">
      <c r="A12" s="108"/>
      <c r="B12" s="28" t="str">
        <f>Critères!B11</f>
        <v>RGAA</v>
      </c>
      <c r="C12" s="28" t="str">
        <f>Critères!C11</f>
        <v>1.9</v>
      </c>
      <c r="D12" s="23" t="str">
        <f>Critères!D11</f>
        <v>Chaque légende d’image est-elle, si nécessaire, correctement reliée à l’image correspondante ?</v>
      </c>
      <c r="E12" s="23" t="s">
        <v>155</v>
      </c>
      <c r="F12" s="29" t="s">
        <v>162</v>
      </c>
      <c r="G12" s="23"/>
      <c r="H12" s="23"/>
    </row>
    <row r="13" spans="1:1024" ht="17" x14ac:dyDescent="0.2">
      <c r="A13" s="106" t="str">
        <f>Critères!$A$12</f>
        <v>CADRES</v>
      </c>
      <c r="B13" s="28" t="str">
        <f>Critères!B12</f>
        <v>RGAA</v>
      </c>
      <c r="C13" s="28" t="str">
        <f>Critères!C12</f>
        <v>2.1</v>
      </c>
      <c r="D13" s="23" t="str">
        <f>Critères!D12</f>
        <v>Chaque cadre a-t-il un titre de cadre ?</v>
      </c>
      <c r="E13" s="23" t="s">
        <v>155</v>
      </c>
      <c r="F13" s="29" t="s">
        <v>162</v>
      </c>
      <c r="G13" s="30"/>
      <c r="H13" s="23"/>
    </row>
    <row r="14" spans="1:1024" ht="32" x14ac:dyDescent="0.2">
      <c r="A14" s="108"/>
      <c r="B14" s="28" t="str">
        <f>Critères!B13</f>
        <v>RGAA</v>
      </c>
      <c r="C14" s="28" t="str">
        <f>Critères!C13</f>
        <v>2.2</v>
      </c>
      <c r="D14" s="23" t="str">
        <f>Critères!D13</f>
        <v>Pour chaque cadre ayant un titre de cadre, ce titre de cadre est-il pertinent ?</v>
      </c>
      <c r="E14" s="23" t="s">
        <v>155</v>
      </c>
      <c r="F14" s="29" t="s">
        <v>162</v>
      </c>
      <c r="G14" s="23"/>
      <c r="H14" s="23"/>
    </row>
    <row r="15" spans="1:1024" ht="48" x14ac:dyDescent="0.2">
      <c r="A15" s="106" t="str">
        <f>Critères!$A$14</f>
        <v>COULEURS</v>
      </c>
      <c r="B15" s="28" t="str">
        <f>Critères!B14</f>
        <v>RGAA</v>
      </c>
      <c r="C15" s="28" t="str">
        <f>Critères!C14</f>
        <v>3.1</v>
      </c>
      <c r="D15" s="23" t="str">
        <f>Critères!D14</f>
        <v>Dans chaque page web, l’information ne doit pas être donnée uniquement par la couleur. Cette règle est-elle respectée ?</v>
      </c>
      <c r="E15" s="23" t="s">
        <v>155</v>
      </c>
      <c r="F15" s="29" t="s">
        <v>162</v>
      </c>
      <c r="G15" s="23"/>
      <c r="H15" s="23"/>
    </row>
    <row r="16" spans="1:1024" ht="48" x14ac:dyDescent="0.2">
      <c r="A16" s="107"/>
      <c r="B16" s="28" t="str">
        <f>Critères!B15</f>
        <v>RGAA</v>
      </c>
      <c r="C16" s="28" t="str">
        <f>Critères!C15</f>
        <v>3.2</v>
      </c>
      <c r="D16" s="23" t="str">
        <f>Critères!D15</f>
        <v>Dans chaque page web, le contraste entre la couleur du texte et la couleur de son arrière-plan est-il suffisamment élevé (hors cas particuliers) ?</v>
      </c>
      <c r="E16" s="23" t="s">
        <v>155</v>
      </c>
      <c r="F16" s="29" t="s">
        <v>162</v>
      </c>
      <c r="G16" s="23"/>
      <c r="H16" s="23"/>
    </row>
    <row r="17" spans="1:8" ht="64" x14ac:dyDescent="0.2">
      <c r="A17" s="108"/>
      <c r="B17" s="28" t="str">
        <f>Critères!B16</f>
        <v>RGAA</v>
      </c>
      <c r="C17" s="28" t="str">
        <f>Critères!C16</f>
        <v>3.3</v>
      </c>
      <c r="D17" s="23" t="str">
        <f>Critères!D16</f>
        <v>Dans chaque page web, les couleurs utilisées dans les composants d’interface ou les éléments graphiques porteurs d’informations sont-elles suffisamment contrastées (hors cas particuliers) ?</v>
      </c>
      <c r="E17" s="23" t="s">
        <v>155</v>
      </c>
      <c r="F17" s="29" t="s">
        <v>162</v>
      </c>
      <c r="G17" s="23"/>
      <c r="H17" s="23"/>
    </row>
    <row r="18" spans="1:8" ht="48" x14ac:dyDescent="0.2">
      <c r="A18" s="106" t="str">
        <f>Critères!$A$17</f>
        <v>MULTIMÉDIA</v>
      </c>
      <c r="B18" s="28" t="str">
        <f>Critères!B17</f>
        <v>RGAA</v>
      </c>
      <c r="C18" s="28" t="str">
        <f>Critères!C17</f>
        <v>4.1</v>
      </c>
      <c r="D18" s="23" t="str">
        <f>Critères!D17</f>
        <v>Chaque média temporel pré-enregistré a-t-il, si nécessaire, une transcription textuelle ou une audiodescription (hors cas particuliers) ?</v>
      </c>
      <c r="E18" s="23" t="s">
        <v>155</v>
      </c>
      <c r="F18" s="29" t="s">
        <v>162</v>
      </c>
      <c r="G18" s="23"/>
      <c r="H18" s="23"/>
    </row>
    <row r="19" spans="1:8" ht="64" x14ac:dyDescent="0.2">
      <c r="A19" s="107"/>
      <c r="B19" s="28" t="str">
        <f>Critères!B18</f>
        <v>RGAA</v>
      </c>
      <c r="C19" s="28" t="str">
        <f>Critères!C18</f>
        <v>4.2</v>
      </c>
      <c r="D19" s="23" t="str">
        <f>Critères!D18</f>
        <v>Pour chaque média temporel pré-enregistré ayant une transcription textuelle ou une audiodescription synchronisée, celles-ci sont-elles pertinentes (hors cas particuliers) ?</v>
      </c>
      <c r="E19" s="23" t="s">
        <v>155</v>
      </c>
      <c r="F19" s="29" t="s">
        <v>162</v>
      </c>
      <c r="G19" s="23"/>
      <c r="H19" s="23"/>
    </row>
    <row r="20" spans="1:8" ht="48" x14ac:dyDescent="0.2">
      <c r="A20" s="107"/>
      <c r="B20" s="28" t="str">
        <f>Critères!B19</f>
        <v>RGAA</v>
      </c>
      <c r="C20" s="28" t="str">
        <f>Critères!C19</f>
        <v>4.3</v>
      </c>
      <c r="D20" s="23" t="str">
        <f>Critères!D19</f>
        <v>Chaque média temporel synchronisé pré-enregistré a-t-il, si nécessaire, des sous-titres synchronisés (hors cas particuliers) ?</v>
      </c>
      <c r="E20" s="23" t="s">
        <v>155</v>
      </c>
      <c r="F20" s="29" t="s">
        <v>162</v>
      </c>
      <c r="G20" s="23"/>
      <c r="H20" s="23"/>
    </row>
    <row r="21" spans="1:8" ht="48" x14ac:dyDescent="0.2">
      <c r="A21" s="107"/>
      <c r="B21" s="28" t="str">
        <f>Critères!B20</f>
        <v>RGAA</v>
      </c>
      <c r="C21" s="28" t="str">
        <f>Critères!C20</f>
        <v>4.4</v>
      </c>
      <c r="D21" s="23" t="str">
        <f>Critères!D20</f>
        <v>Pour chaque média temporel synchronisé pré-enregistré ayant des sous-titres synchronisés, ces sous-titres sont-ils pertinents ?</v>
      </c>
      <c r="E21" s="23" t="s">
        <v>155</v>
      </c>
      <c r="F21" s="29" t="s">
        <v>162</v>
      </c>
      <c r="G21" s="23"/>
      <c r="H21" s="23"/>
    </row>
    <row r="22" spans="1:8" ht="32" x14ac:dyDescent="0.2">
      <c r="A22" s="107"/>
      <c r="B22" s="28" t="str">
        <f>Critères!B21</f>
        <v>RGAA</v>
      </c>
      <c r="C22" s="28" t="str">
        <f>Critères!C21</f>
        <v>4.5</v>
      </c>
      <c r="D22" s="23" t="str">
        <f>Critères!D21</f>
        <v>Chaque média temporel pré-enregistré a-t-il, si nécessaire, une audiodescription synchronisée (hors cas particuliers) ?</v>
      </c>
      <c r="E22" s="23" t="s">
        <v>155</v>
      </c>
      <c r="F22" s="29" t="s">
        <v>162</v>
      </c>
      <c r="G22" s="23"/>
      <c r="H22" s="23"/>
    </row>
    <row r="23" spans="1:8" ht="32" x14ac:dyDescent="0.2">
      <c r="A23" s="107"/>
      <c r="B23" s="28" t="str">
        <f>Critères!B22</f>
        <v>RGAA</v>
      </c>
      <c r="C23" s="28" t="str">
        <f>Critères!C22</f>
        <v>4.6</v>
      </c>
      <c r="D23" s="23" t="str">
        <f>Critères!D22</f>
        <v>Pour chaque média temporel pré-enregistré ayant une audiodescription synchronisée, celle-ci est-elle pertinente ?</v>
      </c>
      <c r="E23" s="23" t="s">
        <v>155</v>
      </c>
      <c r="F23" s="29" t="s">
        <v>162</v>
      </c>
      <c r="G23" s="23"/>
      <c r="H23" s="23"/>
    </row>
    <row r="24" spans="1:8" ht="32" x14ac:dyDescent="0.2">
      <c r="A24" s="107"/>
      <c r="B24" s="28" t="str">
        <f>Critères!B23</f>
        <v>RGAA</v>
      </c>
      <c r="C24" s="28" t="str">
        <f>Critères!C23</f>
        <v>4.7</v>
      </c>
      <c r="D24" s="23" t="str">
        <f>Critères!D23</f>
        <v>Chaque média temporel est-il clairement identifiable (hors cas particuliers) ?</v>
      </c>
      <c r="E24" s="23" t="s">
        <v>155</v>
      </c>
      <c r="F24" s="29" t="s">
        <v>162</v>
      </c>
      <c r="G24" s="23"/>
      <c r="H24" s="23"/>
    </row>
    <row r="25" spans="1:8" ht="32" x14ac:dyDescent="0.2">
      <c r="A25" s="107"/>
      <c r="B25" s="28" t="str">
        <f>Critères!B24</f>
        <v>RGAA</v>
      </c>
      <c r="C25" s="28" t="str">
        <f>Critères!C24</f>
        <v>4.8</v>
      </c>
      <c r="D25" s="23" t="str">
        <f>Critères!D24</f>
        <v>Chaque média non temporel a-t-il, si nécessaire, une alternative (hors cas particuliers) ?</v>
      </c>
      <c r="E25" s="23" t="s">
        <v>155</v>
      </c>
      <c r="F25" s="29" t="s">
        <v>162</v>
      </c>
      <c r="G25" s="23"/>
      <c r="H25" s="23"/>
    </row>
    <row r="26" spans="1:8" ht="32" x14ac:dyDescent="0.2">
      <c r="A26" s="107"/>
      <c r="B26" s="28" t="str">
        <f>Critères!B25</f>
        <v>RGAA</v>
      </c>
      <c r="C26" s="28" t="str">
        <f>Critères!C25</f>
        <v>4.9</v>
      </c>
      <c r="D26" s="23" t="str">
        <f>Critères!D25</f>
        <v>Pour chaque média non temporel ayant une alternative, cette alternative est-elle pertinente ?</v>
      </c>
      <c r="E26" s="23" t="s">
        <v>155</v>
      </c>
      <c r="F26" s="29" t="s">
        <v>162</v>
      </c>
      <c r="G26" s="23"/>
      <c r="H26" s="23"/>
    </row>
    <row r="27" spans="1:8" ht="32" x14ac:dyDescent="0.2">
      <c r="A27" s="107"/>
      <c r="B27" s="28" t="str">
        <f>Critères!B26</f>
        <v>RGAA</v>
      </c>
      <c r="C27" s="28" t="str">
        <f>Critères!C26</f>
        <v>4.10</v>
      </c>
      <c r="D27" s="23" t="str">
        <f>Critères!D26</f>
        <v>Chaque son déclenché automatiquement est-il contrôlable par l’utilisateur ?</v>
      </c>
      <c r="E27" s="23" t="s">
        <v>155</v>
      </c>
      <c r="F27" s="29" t="s">
        <v>162</v>
      </c>
      <c r="G27" s="23"/>
      <c r="H27" s="23"/>
    </row>
    <row r="28" spans="1:8" ht="48" x14ac:dyDescent="0.2">
      <c r="A28" s="107"/>
      <c r="B28" s="28" t="str">
        <f>Critères!B27</f>
        <v>RGAA</v>
      </c>
      <c r="C28" s="28" t="str">
        <f>Critères!C27</f>
        <v>4.11</v>
      </c>
      <c r="D28" s="23" t="str">
        <f>Critères!D27</f>
        <v>La consultation de chaque média temporel est-elle, si nécessaire, contrôlable par le clavier et tout dispositif de pointage ?</v>
      </c>
      <c r="E28" s="23" t="s">
        <v>155</v>
      </c>
      <c r="F28" s="29" t="s">
        <v>162</v>
      </c>
      <c r="G28" s="23"/>
      <c r="H28" s="23"/>
    </row>
    <row r="29" spans="1:8" ht="32" x14ac:dyDescent="0.2">
      <c r="A29" s="107"/>
      <c r="B29" s="28" t="str">
        <f>Critères!B28</f>
        <v>RGAA</v>
      </c>
      <c r="C29" s="28" t="str">
        <f>Critères!C28</f>
        <v>4.12</v>
      </c>
      <c r="D29" s="23" t="str">
        <f>Critères!D28</f>
        <v>La consultation de chaque média non temporel est-elle contrôlable par le clavier et tout dispositif de pointage ?</v>
      </c>
      <c r="E29" s="23" t="s">
        <v>155</v>
      </c>
      <c r="F29" s="29" t="s">
        <v>162</v>
      </c>
      <c r="G29" s="23"/>
      <c r="H29" s="23"/>
    </row>
    <row r="30" spans="1:8" ht="32" x14ac:dyDescent="0.2">
      <c r="A30" s="107"/>
      <c r="B30" s="28" t="str">
        <f>Critères!B29</f>
        <v>RGAA</v>
      </c>
      <c r="C30" s="28" t="str">
        <f>Critères!C29</f>
        <v>4.13</v>
      </c>
      <c r="D30" s="23" t="str">
        <f>Critères!D29</f>
        <v>Chaque média temporel et non temporel est-il compatible avec les technologies d’assistance (hors cas particuliers) ?</v>
      </c>
      <c r="E30" s="23" t="s">
        <v>155</v>
      </c>
      <c r="F30" s="29" t="s">
        <v>162</v>
      </c>
      <c r="G30" s="23"/>
      <c r="H30" s="23"/>
    </row>
    <row r="31" spans="1:8" ht="80" x14ac:dyDescent="0.2">
      <c r="A31" s="107"/>
      <c r="B31" s="28" t="str">
        <f>Critères!B30</f>
        <v>-</v>
      </c>
      <c r="C31" s="28" t="str">
        <f>Critères!C30</f>
        <v>4.14</v>
      </c>
      <c r="D31" s="23" t="str">
        <f>Critères!D30</f>
        <v xml:space="preserve">Pour chaque média temporel qui dispose d’une piste de sous-titres synchronisés ou d’une audiodescription , les fonctionnalités de contrôle de ces alternatives sont-elles présentées au même niveau que les fonctionnalités principales  ? </v>
      </c>
      <c r="E31" s="23" t="s">
        <v>155</v>
      </c>
      <c r="F31" s="29" t="s">
        <v>162</v>
      </c>
      <c r="G31" s="23"/>
      <c r="H31" s="23"/>
    </row>
    <row r="32" spans="1:8" ht="64" x14ac:dyDescent="0.2">
      <c r="A32" s="107"/>
      <c r="B32" s="28" t="str">
        <f>Critères!B31</f>
        <v>-</v>
      </c>
      <c r="C32" s="28" t="str">
        <f>Critères!C31</f>
        <v>4.15</v>
      </c>
      <c r="D32" s="23" t="str">
        <f>Critères!D31</f>
        <v>Pour chaque fonctionnalité qui transmet, convertit ou enregistre un média temporel synchronisé pré-enregistré qui possède une piste de sous-titres, à l’issue du processus, les sous-titres sont-ils correctement conservés ?</v>
      </c>
      <c r="E32" s="23" t="s">
        <v>155</v>
      </c>
      <c r="F32" s="29" t="s">
        <v>162</v>
      </c>
      <c r="G32" s="23"/>
      <c r="H32" s="23"/>
    </row>
    <row r="33" spans="1:9" ht="64" x14ac:dyDescent="0.2">
      <c r="A33" s="107"/>
      <c r="B33" s="28" t="str">
        <f>Critères!B32</f>
        <v>-</v>
      </c>
      <c r="C33" s="28" t="str">
        <f>Critères!C32</f>
        <v>4.16</v>
      </c>
      <c r="D33" s="23" t="str">
        <f>Critères!D32</f>
        <v>Pour chaque fonctionnalité qui transmet, convertit ou enregistre un média temporel pré-enregistré avec une audiodescription synchronisée, à l’issue du processus, l’audiodescription est-elle correctement conservée ?</v>
      </c>
      <c r="E33" s="23" t="s">
        <v>155</v>
      </c>
      <c r="F33" s="29" t="s">
        <v>162</v>
      </c>
      <c r="G33" s="23"/>
      <c r="H33" s="23"/>
    </row>
    <row r="34" spans="1:9" ht="48" x14ac:dyDescent="0.2">
      <c r="A34" s="107"/>
      <c r="B34" s="28" t="str">
        <f>Critères!B33</f>
        <v>-</v>
      </c>
      <c r="C34" s="28" t="str">
        <f>Critères!C33</f>
        <v>4.17</v>
      </c>
      <c r="D34" s="23" t="str">
        <f>Critères!D33</f>
        <v>Pour chaque média temporel pré-enregistré, la présentation des sous-titres est-elle contrôlable par l’utilisateur (hors cas particuliers) ?</v>
      </c>
      <c r="E34" s="23" t="s">
        <v>155</v>
      </c>
      <c r="F34" s="29" t="s">
        <v>162</v>
      </c>
      <c r="G34" s="23"/>
      <c r="H34" s="23"/>
    </row>
    <row r="35" spans="1:9" ht="48" x14ac:dyDescent="0.2">
      <c r="A35" s="108"/>
      <c r="B35" s="28" t="str">
        <f>Critères!B34</f>
        <v>-</v>
      </c>
      <c r="C35" s="28" t="str">
        <f>Critères!C34</f>
        <v>4.18</v>
      </c>
      <c r="D35" s="23" t="str">
        <f>Critères!D34</f>
        <v>Pour chaque média temporel synchronisé pré-enregistré qui possède des sous-titres de traduction synchronisés, ceux-ci peuvent-ils être vocalisés (hors cas particuliers) ?</v>
      </c>
      <c r="E35" s="23" t="s">
        <v>155</v>
      </c>
      <c r="F35" s="29" t="s">
        <v>162</v>
      </c>
      <c r="G35" s="23"/>
      <c r="H35" s="23"/>
    </row>
    <row r="36" spans="1:9" ht="17" x14ac:dyDescent="0.2">
      <c r="A36" s="106" t="str">
        <f>Critères!$A$35</f>
        <v>TABLEAUX</v>
      </c>
      <c r="B36" s="28" t="str">
        <f>Critères!B35</f>
        <v>RGAA</v>
      </c>
      <c r="C36" s="28" t="str">
        <f>Critères!C35</f>
        <v>5.1</v>
      </c>
      <c r="D36" s="23" t="str">
        <f>Critères!D35</f>
        <v>Chaque tableau de données complexe a-t-il un résumé ?</v>
      </c>
      <c r="E36" s="23" t="s">
        <v>155</v>
      </c>
      <c r="F36" s="29" t="s">
        <v>162</v>
      </c>
      <c r="G36" s="23"/>
      <c r="H36" s="23"/>
    </row>
    <row r="37" spans="1:9" ht="32" x14ac:dyDescent="0.2">
      <c r="A37" s="107"/>
      <c r="B37" s="28" t="str">
        <f>Critères!B36</f>
        <v>RGAA</v>
      </c>
      <c r="C37" s="28" t="str">
        <f>Critères!C36</f>
        <v>5.2</v>
      </c>
      <c r="D37" s="23" t="str">
        <f>Critères!D36</f>
        <v>Pour chaque tableau de données complexe ayant un résumé, celui-ci est-il pertinent ?</v>
      </c>
      <c r="E37" s="23" t="s">
        <v>155</v>
      </c>
      <c r="F37" s="29" t="s">
        <v>162</v>
      </c>
      <c r="G37" s="23"/>
      <c r="H37" s="23"/>
    </row>
    <row r="38" spans="1:9" ht="32" x14ac:dyDescent="0.2">
      <c r="A38" s="107"/>
      <c r="B38" s="28" t="str">
        <f>Critères!B37</f>
        <v>RGAA</v>
      </c>
      <c r="C38" s="28" t="str">
        <f>Critères!C37</f>
        <v>5.3</v>
      </c>
      <c r="D38" s="23" t="str">
        <f>Critères!D37</f>
        <v>Pour chaque tableau de mise en forme, le contenu linéarisé reste-t-il compréhensible ?</v>
      </c>
      <c r="E38" s="23" t="s">
        <v>155</v>
      </c>
      <c r="F38" s="29" t="s">
        <v>162</v>
      </c>
      <c r="G38" s="23"/>
      <c r="H38" s="23"/>
    </row>
    <row r="39" spans="1:9" ht="32" x14ac:dyDescent="0.2">
      <c r="A39" s="107"/>
      <c r="B39" s="28" t="str">
        <f>Critères!B38</f>
        <v>RGAA</v>
      </c>
      <c r="C39" s="28" t="str">
        <f>Critères!C38</f>
        <v>5.4</v>
      </c>
      <c r="D39" s="23" t="str">
        <f>Critères!D38</f>
        <v>Pour chaque tableau de données ayant un titre, le titre est-il correctement associé au tableau de données ?</v>
      </c>
      <c r="E39" s="23" t="s">
        <v>155</v>
      </c>
      <c r="F39" s="29" t="s">
        <v>162</v>
      </c>
      <c r="G39" s="23"/>
      <c r="H39" s="23"/>
    </row>
    <row r="40" spans="1:9" ht="32" x14ac:dyDescent="0.2">
      <c r="A40" s="107"/>
      <c r="B40" s="28" t="str">
        <f>Critères!B39</f>
        <v>RGAA</v>
      </c>
      <c r="C40" s="28" t="str">
        <f>Critères!C39</f>
        <v>5.5</v>
      </c>
      <c r="D40" s="23" t="str">
        <f>Critères!D39</f>
        <v>Pour chaque tableau de données ayant un titre, celui-ci est-il pertinent ?</v>
      </c>
      <c r="E40" s="23" t="s">
        <v>155</v>
      </c>
      <c r="F40" s="29" t="s">
        <v>162</v>
      </c>
      <c r="G40" s="31"/>
      <c r="H40" s="23"/>
    </row>
    <row r="41" spans="1:9" ht="48" x14ac:dyDescent="0.2">
      <c r="A41" s="107"/>
      <c r="B41" s="28" t="str">
        <f>Critères!B40</f>
        <v>RGAA</v>
      </c>
      <c r="C41" s="28" t="str">
        <f>Critères!C40</f>
        <v>5.6</v>
      </c>
      <c r="D41" s="23" t="str">
        <f>Critères!D40</f>
        <v>Pour chaque tableau de données, chaque en-tête de colonnes et chaque en-tête de lignes sont-ils correctement déclarés ?</v>
      </c>
      <c r="E41" s="23" t="s">
        <v>155</v>
      </c>
      <c r="F41" s="29" t="s">
        <v>162</v>
      </c>
      <c r="G41" s="23"/>
      <c r="H41" s="23"/>
    </row>
    <row r="42" spans="1:9" ht="48" x14ac:dyDescent="0.2">
      <c r="A42" s="107"/>
      <c r="B42" s="28" t="str">
        <f>Critères!B41</f>
        <v>RGAA</v>
      </c>
      <c r="C42" s="28" t="str">
        <f>Critères!C41</f>
        <v>5.7</v>
      </c>
      <c r="D42" s="23" t="str">
        <f>Critères!D41</f>
        <v>Pour chaque tableau de données, la technique appropriée permettant d’associer chaque cellule avec ses en-têtes est-elle utilisée (hors cas particuliers) ?</v>
      </c>
      <c r="E42" s="23" t="s">
        <v>155</v>
      </c>
      <c r="F42" s="29" t="s">
        <v>162</v>
      </c>
      <c r="G42" s="23"/>
      <c r="H42" s="23"/>
    </row>
    <row r="43" spans="1:9" ht="48" x14ac:dyDescent="0.2">
      <c r="A43" s="108"/>
      <c r="B43" s="28" t="str">
        <f>Critères!B42</f>
        <v>RGAA</v>
      </c>
      <c r="C43" s="28" t="str">
        <f>Critères!C42</f>
        <v>5.8</v>
      </c>
      <c r="D43" s="23" t="str">
        <f>Critères!D42</f>
        <v>Chaque tableau de mise en forme ne doit pas utiliser d’éléments propres aux tableaux de données. Cette règle est-elle respectée ?</v>
      </c>
      <c r="E43" s="23" t="s">
        <v>155</v>
      </c>
      <c r="F43" s="29" t="s">
        <v>162</v>
      </c>
      <c r="G43" s="23"/>
      <c r="H43" s="23"/>
    </row>
    <row r="44" spans="1:9" ht="17" x14ac:dyDescent="0.2">
      <c r="A44" s="106" t="str">
        <f>Critères!$A$43</f>
        <v>LIENS</v>
      </c>
      <c r="B44" s="28" t="str">
        <f>Critères!B43</f>
        <v>RGAA</v>
      </c>
      <c r="C44" s="28" t="str">
        <f>Critères!C43</f>
        <v>6.1</v>
      </c>
      <c r="D44" s="23" t="str">
        <f>Critères!D43</f>
        <v>Chaque lien est-il explicite (hors cas particuliers) ?</v>
      </c>
      <c r="E44" s="23" t="s">
        <v>155</v>
      </c>
      <c r="F44" s="29" t="s">
        <v>162</v>
      </c>
      <c r="G44" s="23"/>
      <c r="H44" s="23"/>
    </row>
    <row r="45" spans="1:9" ht="17" x14ac:dyDescent="0.2">
      <c r="A45" s="108"/>
      <c r="B45" s="28" t="str">
        <f>Critères!B44</f>
        <v>RGAA</v>
      </c>
      <c r="C45" s="28" t="str">
        <f>Critères!C44</f>
        <v>6.2</v>
      </c>
      <c r="D45" s="23" t="str">
        <f>Critères!D44</f>
        <v>Dans chaque page web, chaque lien a-t-il un intitulé ?</v>
      </c>
      <c r="E45" s="23" t="s">
        <v>155</v>
      </c>
      <c r="F45" s="29" t="s">
        <v>162</v>
      </c>
      <c r="G45" s="23"/>
      <c r="H45" s="23"/>
    </row>
    <row r="46" spans="1:9" ht="32" x14ac:dyDescent="0.2">
      <c r="A46" s="106" t="str">
        <f>Critères!$A$45</f>
        <v>SCRIPTS</v>
      </c>
      <c r="B46" s="28" t="str">
        <f>Critères!B45</f>
        <v>RGAA</v>
      </c>
      <c r="C46" s="28" t="str">
        <f>Critères!C45</f>
        <v>7.1</v>
      </c>
      <c r="D46" s="23" t="str">
        <f>Critères!D45</f>
        <v>Chaque script est-il, si nécessaire, compatible avec les technologies d’assistance ?</v>
      </c>
      <c r="E46" s="23" t="s">
        <v>155</v>
      </c>
      <c r="F46" s="29" t="s">
        <v>162</v>
      </c>
      <c r="G46" s="23"/>
      <c r="H46" s="23"/>
    </row>
    <row r="47" spans="1:9" ht="32" x14ac:dyDescent="0.2">
      <c r="A47" s="107"/>
      <c r="B47" s="28" t="str">
        <f>Critères!B46</f>
        <v>RGAA</v>
      </c>
      <c r="C47" s="28" t="str">
        <f>Critères!C46</f>
        <v>7.2</v>
      </c>
      <c r="D47" s="23" t="str">
        <f>Critères!D46</f>
        <v>Pour chaque script ayant une alternative, cette alternative est-elle pertinente ?</v>
      </c>
      <c r="E47" s="23" t="s">
        <v>155</v>
      </c>
      <c r="F47" s="29" t="s">
        <v>162</v>
      </c>
      <c r="G47" s="23"/>
      <c r="H47" s="23"/>
      <c r="I47" s="37"/>
    </row>
    <row r="48" spans="1:9" ht="32" x14ac:dyDescent="0.2">
      <c r="A48" s="107"/>
      <c r="B48" s="28" t="str">
        <f>Critères!B47</f>
        <v>RGAA</v>
      </c>
      <c r="C48" s="28" t="str">
        <f>Critères!C47</f>
        <v>7.3</v>
      </c>
      <c r="D48" s="23" t="str">
        <f>Critères!D47</f>
        <v>Chaque script est-il contrôlable par le clavier et par tout dispositif de pointage (hors cas particuliers) ?</v>
      </c>
      <c r="E48" s="23" t="s">
        <v>155</v>
      </c>
      <c r="F48" s="29" t="s">
        <v>162</v>
      </c>
      <c r="G48" s="23"/>
      <c r="H48" s="23"/>
    </row>
    <row r="49" spans="1:8" ht="32" x14ac:dyDescent="0.2">
      <c r="A49" s="107"/>
      <c r="B49" s="28" t="str">
        <f>Critères!B48</f>
        <v>RGAA</v>
      </c>
      <c r="C49" s="28" t="str">
        <f>Critères!C48</f>
        <v>7.4</v>
      </c>
      <c r="D49" s="23" t="str">
        <f>Critères!D48</f>
        <v>Pour chaque script qui initie un changement de contexte, l’utilisateur est-il averti ou en a-t-il le contrôle ?</v>
      </c>
      <c r="E49" s="23" t="s">
        <v>155</v>
      </c>
      <c r="F49" s="29" t="s">
        <v>162</v>
      </c>
      <c r="G49" s="23"/>
      <c r="H49" s="23"/>
    </row>
    <row r="50" spans="1:8" ht="32" x14ac:dyDescent="0.2">
      <c r="A50" s="108"/>
      <c r="B50" s="28" t="str">
        <f>Critères!B49</f>
        <v>RGAA</v>
      </c>
      <c r="C50" s="28" t="str">
        <f>Critères!C49</f>
        <v>7.5</v>
      </c>
      <c r="D50" s="23" t="str">
        <f>Critères!D49</f>
        <v>Dans chaque page web, les messages de statut sont-ils correctement restitués par les technologies d’assistance ?</v>
      </c>
      <c r="E50" s="23" t="s">
        <v>155</v>
      </c>
      <c r="F50" s="29" t="s">
        <v>162</v>
      </c>
      <c r="G50" s="23"/>
      <c r="H50" s="23"/>
    </row>
    <row r="51" spans="1:8" ht="17" x14ac:dyDescent="0.2">
      <c r="A51" s="106" t="str">
        <f>Critères!$A$50</f>
        <v>ÉLÉMENTS OBLIGATOIRES</v>
      </c>
      <c r="B51" s="28" t="str">
        <f>Critères!B50</f>
        <v>RGAA</v>
      </c>
      <c r="C51" s="28" t="str">
        <f>Critères!C50</f>
        <v>8.1</v>
      </c>
      <c r="D51" s="23" t="str">
        <f>Critères!D50</f>
        <v>Chaque page web est-elle définie par un type de document ?</v>
      </c>
      <c r="E51" s="23" t="s">
        <v>155</v>
      </c>
      <c r="F51" s="29" t="s">
        <v>162</v>
      </c>
      <c r="G51" s="23"/>
      <c r="H51" s="23"/>
    </row>
    <row r="52" spans="1:8" ht="32" x14ac:dyDescent="0.2">
      <c r="A52" s="107"/>
      <c r="B52" s="28" t="str">
        <f>Critères!B51</f>
        <v>RGAA</v>
      </c>
      <c r="C52" s="28" t="str">
        <f>Critères!C51</f>
        <v>8.2</v>
      </c>
      <c r="D52" s="23" t="str">
        <f>Critères!D51</f>
        <v>Pour chaque page web, le code source généré est-il valide selon le type de document spécifié (hors cas particuliers) ?</v>
      </c>
      <c r="E52" s="23" t="s">
        <v>155</v>
      </c>
      <c r="F52" s="29" t="s">
        <v>162</v>
      </c>
      <c r="G52" s="23"/>
      <c r="H52" s="23"/>
    </row>
    <row r="53" spans="1:8" ht="32" x14ac:dyDescent="0.2">
      <c r="A53" s="107"/>
      <c r="B53" s="28" t="str">
        <f>Critères!B52</f>
        <v>RGAA</v>
      </c>
      <c r="C53" s="28" t="str">
        <f>Critères!C52</f>
        <v>8.3</v>
      </c>
      <c r="D53" s="23" t="str">
        <f>Critères!D52</f>
        <v>Dans chaque page web, la langue par défaut est-elle présente ?</v>
      </c>
      <c r="E53" s="23" t="s">
        <v>155</v>
      </c>
      <c r="F53" s="29" t="s">
        <v>162</v>
      </c>
      <c r="G53" s="23"/>
      <c r="H53" s="23"/>
    </row>
    <row r="54" spans="1:8" ht="32" x14ac:dyDescent="0.2">
      <c r="A54" s="107"/>
      <c r="B54" s="28" t="str">
        <f>Critères!B53</f>
        <v>RGAA</v>
      </c>
      <c r="C54" s="28" t="str">
        <f>Critères!C53</f>
        <v>8.4</v>
      </c>
      <c r="D54" s="23" t="str">
        <f>Critères!D53</f>
        <v>Pour chaque page web ayant une langue par défaut, le code de langue est-il pertinent ?</v>
      </c>
      <c r="E54" s="23" t="s">
        <v>155</v>
      </c>
      <c r="F54" s="29" t="s">
        <v>162</v>
      </c>
      <c r="G54" s="23"/>
      <c r="H54" s="23"/>
    </row>
    <row r="55" spans="1:8" ht="17" x14ac:dyDescent="0.2">
      <c r="A55" s="107"/>
      <c r="B55" s="28" t="str">
        <f>Critères!B54</f>
        <v>RGAA</v>
      </c>
      <c r="C55" s="28" t="str">
        <f>Critères!C54</f>
        <v>8.5</v>
      </c>
      <c r="D55" s="23" t="str">
        <f>Critères!D54</f>
        <v>Chaque page web a-t-elle un titre de page ?</v>
      </c>
      <c r="E55" s="23" t="s">
        <v>155</v>
      </c>
      <c r="F55" s="29" t="s">
        <v>162</v>
      </c>
      <c r="G55" s="23"/>
      <c r="H55" s="23"/>
    </row>
    <row r="56" spans="1:8" ht="32" x14ac:dyDescent="0.2">
      <c r="A56" s="107"/>
      <c r="B56" s="28" t="str">
        <f>Critères!B55</f>
        <v>RGAA</v>
      </c>
      <c r="C56" s="28" t="str">
        <f>Critères!C55</f>
        <v>8.6</v>
      </c>
      <c r="D56" s="23" t="str">
        <f>Critères!D55</f>
        <v>Pour chaque page web ayant un titre de page, ce titre est-il pertinent ?</v>
      </c>
      <c r="E56" s="23" t="s">
        <v>155</v>
      </c>
      <c r="F56" s="29" t="s">
        <v>162</v>
      </c>
      <c r="G56" s="23"/>
      <c r="H56" s="23"/>
    </row>
    <row r="57" spans="1:8" ht="32" x14ac:dyDescent="0.2">
      <c r="A57" s="107"/>
      <c r="B57" s="28" t="str">
        <f>Critères!B56</f>
        <v>RGAA</v>
      </c>
      <c r="C57" s="28" t="str">
        <f>Critères!C56</f>
        <v>8.7</v>
      </c>
      <c r="D57" s="23" t="str">
        <f>Critères!D56</f>
        <v>Dans chaque page web, chaque changement de langue est-il indiqué dans le code source (hors cas particuliers) ?</v>
      </c>
      <c r="E57" s="23" t="s">
        <v>155</v>
      </c>
      <c r="F57" s="29" t="s">
        <v>162</v>
      </c>
      <c r="G57" s="23"/>
      <c r="H57" s="23"/>
    </row>
    <row r="58" spans="1:8" ht="32" x14ac:dyDescent="0.2">
      <c r="A58" s="107"/>
      <c r="B58" s="28" t="str">
        <f>Critères!B57</f>
        <v>RGAA</v>
      </c>
      <c r="C58" s="28" t="str">
        <f>Critères!C57</f>
        <v>8.8</v>
      </c>
      <c r="D58" s="23" t="str">
        <f>Critères!D57</f>
        <v>Dans chaque page web, le code de langue de chaque changement de langue est-il valide et pertinent ?</v>
      </c>
      <c r="E58" s="23" t="s">
        <v>155</v>
      </c>
      <c r="F58" s="29" t="s">
        <v>162</v>
      </c>
      <c r="G58" s="23"/>
      <c r="H58" s="23"/>
    </row>
    <row r="59" spans="1:8" ht="48" x14ac:dyDescent="0.2">
      <c r="A59" s="107"/>
      <c r="B59" s="28" t="str">
        <f>Critères!B58</f>
        <v>RGAA</v>
      </c>
      <c r="C59" s="28" t="str">
        <f>Critères!C58</f>
        <v>8.9</v>
      </c>
      <c r="D59" s="23" t="str">
        <f>Critères!D58</f>
        <v>Dans chaque page web, les balises ne doivent pas être utilisées uniquement à des fins de présentation. Cette règle est-elle respectée ?</v>
      </c>
      <c r="E59" s="23" t="s">
        <v>155</v>
      </c>
      <c r="F59" s="29" t="s">
        <v>162</v>
      </c>
      <c r="G59" s="23"/>
      <c r="H59" s="23"/>
    </row>
    <row r="60" spans="1:8" ht="32" x14ac:dyDescent="0.2">
      <c r="A60" s="108"/>
      <c r="B60" s="28" t="str">
        <f>Critères!B59</f>
        <v>RGAA</v>
      </c>
      <c r="C60" s="28" t="str">
        <f>Critères!C59</f>
        <v>8.10</v>
      </c>
      <c r="D60" s="23" t="str">
        <f>Critères!D59</f>
        <v>Dans chaque page web, les changements du sens de lecture sont-ils signalés ?</v>
      </c>
      <c r="E60" s="23" t="s">
        <v>155</v>
      </c>
      <c r="F60" s="29" t="s">
        <v>162</v>
      </c>
      <c r="G60" s="23"/>
      <c r="H60" s="23"/>
    </row>
    <row r="61" spans="1:8" ht="32" x14ac:dyDescent="0.2">
      <c r="A61" s="106" t="str">
        <f>Critères!$A$60</f>
        <v>STRUCTURATION</v>
      </c>
      <c r="B61" s="28" t="str">
        <f>Critères!B60</f>
        <v>RGAA</v>
      </c>
      <c r="C61" s="28" t="str">
        <f>Critères!C60</f>
        <v>9.1</v>
      </c>
      <c r="D61" s="23" t="str">
        <f>Critères!D60</f>
        <v>Dans chaque page web, l’information est-elle structurée par l’utilisation appropriée de titres ?</v>
      </c>
      <c r="E61" s="23" t="s">
        <v>155</v>
      </c>
      <c r="F61" s="29" t="s">
        <v>162</v>
      </c>
      <c r="G61" s="23"/>
      <c r="H61" s="23"/>
    </row>
    <row r="62" spans="1:8" ht="32" x14ac:dyDescent="0.2">
      <c r="A62" s="107"/>
      <c r="B62" s="28" t="str">
        <f>Critères!B61</f>
        <v>RGAA</v>
      </c>
      <c r="C62" s="28" t="str">
        <f>Critères!C61</f>
        <v>9.2</v>
      </c>
      <c r="D62" s="23" t="str">
        <f>Critères!D61</f>
        <v>Dans chaque page web, la structure du document est-elle cohérente (hors cas particuliers) ?</v>
      </c>
      <c r="E62" s="23" t="s">
        <v>155</v>
      </c>
      <c r="F62" s="29" t="s">
        <v>162</v>
      </c>
      <c r="G62" s="23"/>
      <c r="H62" s="23"/>
    </row>
    <row r="63" spans="1:8" ht="32" x14ac:dyDescent="0.2">
      <c r="A63" s="107"/>
      <c r="B63" s="28" t="str">
        <f>Critères!B62</f>
        <v>RGAA</v>
      </c>
      <c r="C63" s="28" t="str">
        <f>Critères!C62</f>
        <v>9.3</v>
      </c>
      <c r="D63" s="23" t="str">
        <f>Critères!D62</f>
        <v>Dans chaque page web, chaque liste est-elle correctement structurée ?</v>
      </c>
      <c r="E63" s="23" t="s">
        <v>155</v>
      </c>
      <c r="F63" s="29" t="s">
        <v>162</v>
      </c>
      <c r="G63" s="23"/>
      <c r="H63" s="23"/>
    </row>
    <row r="64" spans="1:8" ht="32" x14ac:dyDescent="0.2">
      <c r="A64" s="108"/>
      <c r="B64" s="28" t="str">
        <f>Critères!B63</f>
        <v>RGAA</v>
      </c>
      <c r="C64" s="28" t="str">
        <f>Critères!C63</f>
        <v>9.4</v>
      </c>
      <c r="D64" s="23" t="str">
        <f>Critères!D63</f>
        <v>Dans chaque page web, chaque citation est-elle correctement indiquée ?</v>
      </c>
      <c r="E64" s="23" t="s">
        <v>155</v>
      </c>
      <c r="F64" s="29" t="s">
        <v>162</v>
      </c>
      <c r="G64" s="23"/>
      <c r="H64" s="23"/>
    </row>
    <row r="65" spans="1:8" ht="32" x14ac:dyDescent="0.2">
      <c r="A65" s="106" t="str">
        <f>Critères!$A$64</f>
        <v>PRÉSENTATION</v>
      </c>
      <c r="B65" s="28" t="str">
        <f>Critères!B64</f>
        <v>RGAA</v>
      </c>
      <c r="C65" s="28" t="str">
        <f>Critères!C64</f>
        <v>10.1</v>
      </c>
      <c r="D65" s="23" t="str">
        <f>Critères!D64</f>
        <v>Dans le site web, des feuilles de styles sont-elles utilisées pour contrôler la présentation de l’information ?</v>
      </c>
      <c r="E65" s="23" t="s">
        <v>155</v>
      </c>
      <c r="F65" s="29" t="s">
        <v>162</v>
      </c>
      <c r="G65" s="23"/>
      <c r="H65" s="23"/>
    </row>
    <row r="66" spans="1:8" ht="48" x14ac:dyDescent="0.2">
      <c r="A66" s="107"/>
      <c r="B66" s="28" t="str">
        <f>Critères!B65</f>
        <v>RGAA</v>
      </c>
      <c r="C66" s="28" t="str">
        <f>Critères!C65</f>
        <v>10.2</v>
      </c>
      <c r="D66" s="23" t="str">
        <f>Critères!D65</f>
        <v>Dans chaque page web, le contenu visible porteur d’information reste-t-il présent lorsque les feuilles de styles sont désactivées ?</v>
      </c>
      <c r="E66" s="23" t="s">
        <v>155</v>
      </c>
      <c r="F66" s="29" t="s">
        <v>162</v>
      </c>
      <c r="G66" s="23"/>
      <c r="H66" s="23"/>
    </row>
    <row r="67" spans="1:8" ht="48" x14ac:dyDescent="0.2">
      <c r="A67" s="107"/>
      <c r="B67" s="28" t="str">
        <f>Critères!B66</f>
        <v>RGAA</v>
      </c>
      <c r="C67" s="28" t="str">
        <f>Critères!C66</f>
        <v>10.3</v>
      </c>
      <c r="D67" s="23" t="str">
        <f>Critères!D66</f>
        <v>Dans chaque page web, l’information reste-t-elle compréhensible lorsque les feuilles de styles sont désactivées ?</v>
      </c>
      <c r="E67" s="23" t="s">
        <v>155</v>
      </c>
      <c r="F67" s="29" t="s">
        <v>162</v>
      </c>
      <c r="G67" s="23"/>
      <c r="H67" s="23"/>
    </row>
    <row r="68" spans="1:8" ht="48" x14ac:dyDescent="0.2">
      <c r="A68" s="107"/>
      <c r="B68" s="28" t="str">
        <f>Critères!B67</f>
        <v>RGAA</v>
      </c>
      <c r="C68" s="28" t="str">
        <f>Critères!C67</f>
        <v>10.4</v>
      </c>
      <c r="D68" s="23" t="str">
        <f>Critères!D67</f>
        <v>Dans chaque page web, le texte reste-t-il lisible lorsque la taille des caractères est augmentée jusqu’à 200%, au moins (hors cas particuliers) ?</v>
      </c>
      <c r="E68" s="23" t="s">
        <v>155</v>
      </c>
      <c r="F68" s="29" t="s">
        <v>162</v>
      </c>
      <c r="G68" s="23"/>
      <c r="H68" s="23"/>
    </row>
    <row r="69" spans="1:8" ht="48" x14ac:dyDescent="0.2">
      <c r="A69" s="107"/>
      <c r="B69" s="28" t="str">
        <f>Critères!B68</f>
        <v>RGAA</v>
      </c>
      <c r="C69" s="28" t="str">
        <f>Critères!C68</f>
        <v>10.5</v>
      </c>
      <c r="D69" s="23" t="str">
        <f>Critères!D68</f>
        <v>Dans chaque page web, les déclarations CSS de couleurs de fond d’élément et de police sont-elles correctement utilisées ?</v>
      </c>
      <c r="E69" s="23" t="s">
        <v>155</v>
      </c>
      <c r="F69" s="29" t="s">
        <v>162</v>
      </c>
      <c r="G69" s="23"/>
      <c r="H69" s="23"/>
    </row>
    <row r="70" spans="1:8" ht="32" x14ac:dyDescent="0.2">
      <c r="A70" s="107"/>
      <c r="B70" s="28" t="str">
        <f>Critères!B69</f>
        <v>RGAA</v>
      </c>
      <c r="C70" s="28" t="str">
        <f>Critères!C69</f>
        <v>10.6</v>
      </c>
      <c r="D70" s="23" t="str">
        <f>Critères!D69</f>
        <v>Dans chaque page web, chaque lien dont la nature n’est pas évidente est-il visible par rapport au texte environnant ?</v>
      </c>
      <c r="E70" s="23" t="s">
        <v>155</v>
      </c>
      <c r="F70" s="29" t="s">
        <v>162</v>
      </c>
      <c r="G70" s="23"/>
      <c r="H70" s="23"/>
    </row>
    <row r="71" spans="1:8" ht="32" x14ac:dyDescent="0.2">
      <c r="A71" s="107"/>
      <c r="B71" s="28" t="str">
        <f>Critères!B70</f>
        <v>RGAA</v>
      </c>
      <c r="C71" s="28" t="str">
        <f>Critères!C70</f>
        <v>10.7</v>
      </c>
      <c r="D71" s="23" t="str">
        <f>Critères!D70</f>
        <v>Dans chaque page web, pour chaque élément recevant le focus, la prise de focus est-elle visible ?</v>
      </c>
      <c r="E71" s="23" t="s">
        <v>155</v>
      </c>
      <c r="F71" s="29" t="s">
        <v>162</v>
      </c>
      <c r="G71" s="23"/>
      <c r="H71" s="23"/>
    </row>
    <row r="72" spans="1:8" ht="32" x14ac:dyDescent="0.2">
      <c r="A72" s="107"/>
      <c r="B72" s="28" t="str">
        <f>Critères!B71</f>
        <v>RGAA</v>
      </c>
      <c r="C72" s="28" t="str">
        <f>Critères!C71</f>
        <v>10.8</v>
      </c>
      <c r="D72" s="23" t="str">
        <f>Critères!D71</f>
        <v>Pour chaque page web, les contenus cachés ont-ils vocation à être ignorés par les technologies d’assistance ?</v>
      </c>
      <c r="E72" s="23" t="s">
        <v>155</v>
      </c>
      <c r="F72" s="29" t="s">
        <v>162</v>
      </c>
      <c r="G72" s="23"/>
      <c r="H72" s="23"/>
    </row>
    <row r="73" spans="1:8" ht="48" x14ac:dyDescent="0.2">
      <c r="A73" s="107"/>
      <c r="B73" s="28" t="str">
        <f>Critères!B72</f>
        <v>RGAA</v>
      </c>
      <c r="C73" s="28" t="str">
        <f>Critères!C72</f>
        <v>10.9</v>
      </c>
      <c r="D73" s="23" t="str">
        <f>Critères!D72</f>
        <v>Dans chaque page web, l’information ne doit pas être donnée uniquement par la forme, taille ou position. Cette règle est-elle respectée ?</v>
      </c>
      <c r="E73" s="23" t="s">
        <v>155</v>
      </c>
      <c r="F73" s="29" t="s">
        <v>162</v>
      </c>
      <c r="G73" s="23"/>
      <c r="H73" s="23"/>
    </row>
    <row r="74" spans="1:8" ht="48" x14ac:dyDescent="0.2">
      <c r="A74" s="107"/>
      <c r="B74" s="28" t="str">
        <f>Critères!B73</f>
        <v>RGAA</v>
      </c>
      <c r="C74" s="28" t="str">
        <f>Critères!C73</f>
        <v>10.10</v>
      </c>
      <c r="D74" s="23" t="str">
        <f>Critères!D73</f>
        <v>Dans chaque page web, l’information ne doit pas être donnée par la forme, taille ou position uniquement. Cette règle est-elle implémentée de façon pertinente ?</v>
      </c>
      <c r="E74" s="23" t="s">
        <v>155</v>
      </c>
      <c r="F74" s="29" t="s">
        <v>162</v>
      </c>
      <c r="G74" s="23"/>
      <c r="H74" s="23"/>
    </row>
    <row r="75" spans="1:8" ht="96" x14ac:dyDescent="0.2">
      <c r="A75" s="107"/>
      <c r="B75" s="28" t="str">
        <f>Critères!B74</f>
        <v>RGAA</v>
      </c>
      <c r="C75" s="28" t="str">
        <f>Critères!C74</f>
        <v>10.11</v>
      </c>
      <c r="D75" s="23" t="str">
        <f>Critères!D74</f>
        <v>Pour chaque page web, les contenus peuvent-ils être présentés sans perte d’information ou de fonctionnalité et sans avoir recours soit à un défilement vertical pour une fenêtre ayant une hauteur de 256 px, soit à un défilement horizontal pour une fenêtre ayant une largeur de 320 px (hors cas particuliers) ?</v>
      </c>
      <c r="E75" s="23" t="s">
        <v>155</v>
      </c>
      <c r="F75" s="29" t="s">
        <v>162</v>
      </c>
      <c r="G75" s="23"/>
      <c r="H75" s="23"/>
    </row>
    <row r="76" spans="1:8" ht="64" x14ac:dyDescent="0.2">
      <c r="A76" s="107"/>
      <c r="B76" s="28" t="str">
        <f>Critères!B75</f>
        <v>RGAA</v>
      </c>
      <c r="C76" s="28" t="str">
        <f>Critères!C75</f>
        <v>10.12</v>
      </c>
      <c r="D76" s="23" t="str">
        <f>Critères!D75</f>
        <v>Dans chaque page web, les propriétés d’espacement du texte peuvent-elles être redéfinies par l’utilisateur sans perte de contenu ou de fonctionnalité (hors cas particuliers) ?</v>
      </c>
      <c r="E76" s="23" t="s">
        <v>155</v>
      </c>
      <c r="F76" s="29" t="s">
        <v>162</v>
      </c>
      <c r="G76" s="23"/>
      <c r="H76" s="23"/>
    </row>
    <row r="77" spans="1:8" ht="64" x14ac:dyDescent="0.2">
      <c r="A77" s="107"/>
      <c r="B77" s="28" t="str">
        <f>Critères!B76</f>
        <v>RGAA</v>
      </c>
      <c r="C77" s="28" t="str">
        <f>Critères!C76</f>
        <v>10.13</v>
      </c>
      <c r="D77" s="23" t="str">
        <f>Critères!D76</f>
        <v>Dans chaque page web, les contenus additionnels apparaissant à la prise de focus ou au survol d’un composant d’interface sont-ils contrôlables par l’utilisateur (hors cas particuliers) ?</v>
      </c>
      <c r="E77" s="23" t="s">
        <v>155</v>
      </c>
      <c r="F77" s="29" t="s">
        <v>162</v>
      </c>
      <c r="G77" s="23"/>
      <c r="H77" s="23"/>
    </row>
    <row r="78" spans="1:8" ht="48" x14ac:dyDescent="0.2">
      <c r="A78" s="108"/>
      <c r="B78" s="28" t="str">
        <f>Critères!B77</f>
        <v>RGAA</v>
      </c>
      <c r="C78" s="28" t="str">
        <f>Critères!C77</f>
        <v>10.14</v>
      </c>
      <c r="D78" s="23" t="str">
        <f>Critères!D77</f>
        <v>Dans chaque page web, les contenus additionnels apparaissant via les styles CSS uniquement peuvent-ils être rendus visibles au clavier et par tout dispositif de pointage ?</v>
      </c>
      <c r="E78" s="23" t="s">
        <v>155</v>
      </c>
      <c r="F78" s="29" t="s">
        <v>162</v>
      </c>
      <c r="G78" s="23"/>
      <c r="H78" s="23"/>
    </row>
    <row r="79" spans="1:8" ht="17" x14ac:dyDescent="0.2">
      <c r="A79" s="106" t="str">
        <f>Critères!$A$78</f>
        <v>FORMULAIRES</v>
      </c>
      <c r="B79" s="28" t="str">
        <f>Critères!B78</f>
        <v>RGAA</v>
      </c>
      <c r="C79" s="28" t="str">
        <f>Critères!C78</f>
        <v>11.1</v>
      </c>
      <c r="D79" s="23" t="str">
        <f>Critères!D78</f>
        <v>Chaque champ de formulaire a-t-il une étiquette ?</v>
      </c>
      <c r="E79" s="23" t="s">
        <v>155</v>
      </c>
      <c r="F79" s="29" t="s">
        <v>162</v>
      </c>
      <c r="G79" s="23"/>
      <c r="H79" s="23"/>
    </row>
    <row r="80" spans="1:8" ht="32" x14ac:dyDescent="0.2">
      <c r="A80" s="107"/>
      <c r="B80" s="28" t="str">
        <f>Critères!B79</f>
        <v>RGAA</v>
      </c>
      <c r="C80" s="28" t="str">
        <f>Critères!C79</f>
        <v>11.2</v>
      </c>
      <c r="D80" s="23" t="str">
        <f>Critères!D79</f>
        <v>Chaque étiquette associée à un champ de formulaire est-elle pertinente (hors cas particuliers) ?</v>
      </c>
      <c r="E80" s="23" t="s">
        <v>155</v>
      </c>
      <c r="F80" s="29" t="s">
        <v>162</v>
      </c>
      <c r="G80" s="23"/>
      <c r="H80" s="23"/>
    </row>
    <row r="81" spans="1:8" ht="64" x14ac:dyDescent="0.2">
      <c r="A81" s="107"/>
      <c r="B81" s="28" t="str">
        <f>Critères!B80</f>
        <v>RGAA</v>
      </c>
      <c r="C81" s="28" t="str">
        <f>Critères!C80</f>
        <v>11.3</v>
      </c>
      <c r="D81" s="23" t="str">
        <f>Critères!D80</f>
        <v>Dans chaque formulaire, chaque étiquette associée à un champ de formulaire ayant la même fonction et répétée plusieurs fois dans une même page ou dans un ensemble de pages est-elle cohérente ?</v>
      </c>
      <c r="E81" s="23" t="s">
        <v>155</v>
      </c>
      <c r="F81" s="29" t="s">
        <v>162</v>
      </c>
      <c r="G81" s="23"/>
      <c r="H81" s="23"/>
    </row>
    <row r="82" spans="1:8" ht="32" x14ac:dyDescent="0.2">
      <c r="A82" s="107"/>
      <c r="B82" s="28" t="str">
        <f>Critères!B81</f>
        <v>RGAA</v>
      </c>
      <c r="C82" s="28" t="str">
        <f>Critères!C81</f>
        <v>11.4</v>
      </c>
      <c r="D82" s="23" t="str">
        <f>Critères!D81</f>
        <v>Dans chaque formulaire, chaque étiquette de champ et son champ associé sont-ils accolés (hors cas particuliers) ?</v>
      </c>
      <c r="E82" s="23" t="s">
        <v>155</v>
      </c>
      <c r="F82" s="29" t="s">
        <v>162</v>
      </c>
      <c r="G82" s="23"/>
      <c r="H82" s="23"/>
    </row>
    <row r="83" spans="1:8" ht="32" x14ac:dyDescent="0.2">
      <c r="A83" s="107"/>
      <c r="B83" s="28" t="str">
        <f>Critères!B82</f>
        <v>RGAA</v>
      </c>
      <c r="C83" s="28" t="str">
        <f>Critères!C82</f>
        <v>11.5</v>
      </c>
      <c r="D83" s="23" t="str">
        <f>Critères!D82</f>
        <v>Dans chaque formulaire, les champs de même nature sont-ils regroupés, si nécessaire ?</v>
      </c>
      <c r="E83" s="23" t="s">
        <v>155</v>
      </c>
      <c r="F83" s="29" t="s">
        <v>162</v>
      </c>
      <c r="G83" s="23"/>
      <c r="H83" s="23"/>
    </row>
    <row r="84" spans="1:8" ht="32" x14ac:dyDescent="0.2">
      <c r="A84" s="107"/>
      <c r="B84" s="28" t="str">
        <f>Critères!B83</f>
        <v>RGAA</v>
      </c>
      <c r="C84" s="28" t="str">
        <f>Critères!C83</f>
        <v>11.6</v>
      </c>
      <c r="D84" s="23" t="str">
        <f>Critères!D83</f>
        <v>Dans chaque formulaire, chaque regroupement de champs de même nature a-t-il une légende ?</v>
      </c>
      <c r="E84" s="23" t="s">
        <v>155</v>
      </c>
      <c r="F84" s="29" t="s">
        <v>162</v>
      </c>
      <c r="G84" s="23"/>
      <c r="H84" s="23"/>
    </row>
    <row r="85" spans="1:8" ht="48" x14ac:dyDescent="0.2">
      <c r="A85" s="107"/>
      <c r="B85" s="28" t="str">
        <f>Critères!B84</f>
        <v>RGAA</v>
      </c>
      <c r="C85" s="28" t="str">
        <f>Critères!C84</f>
        <v>11.7</v>
      </c>
      <c r="D85" s="23" t="str">
        <f>Critères!D84</f>
        <v>Dans chaque formulaire, chaque légende associée à un regroupement de champs de même nature est-elle pertinente ?</v>
      </c>
      <c r="E85" s="23" t="s">
        <v>155</v>
      </c>
      <c r="F85" s="29" t="s">
        <v>162</v>
      </c>
      <c r="G85" s="23"/>
      <c r="H85" s="23"/>
    </row>
    <row r="86" spans="1:8" ht="32" x14ac:dyDescent="0.2">
      <c r="A86" s="107"/>
      <c r="B86" s="28" t="str">
        <f>Critères!B85</f>
        <v>RGAA</v>
      </c>
      <c r="C86" s="28" t="str">
        <f>Critères!C85</f>
        <v>11.8</v>
      </c>
      <c r="D86" s="23" t="str">
        <f>Critères!D85</f>
        <v>Dans chaque formulaire, les items de même nature d’une liste de choix sont-ils regroupés de manière pertinente ?</v>
      </c>
      <c r="E86" s="23" t="s">
        <v>155</v>
      </c>
      <c r="F86" s="29" t="s">
        <v>162</v>
      </c>
      <c r="G86" s="23"/>
      <c r="H86" s="23"/>
    </row>
    <row r="87" spans="1:8" ht="32" x14ac:dyDescent="0.2">
      <c r="A87" s="107"/>
      <c r="B87" s="28" t="str">
        <f>Critères!B86</f>
        <v>RGAA</v>
      </c>
      <c r="C87" s="28" t="str">
        <f>Critères!C86</f>
        <v>11.9</v>
      </c>
      <c r="D87" s="23" t="str">
        <f>Critères!D86</f>
        <v>Dans chaque formulaire, l’intitulé de chaque bouton est-il pertinent (hors cas particuliers) ?</v>
      </c>
      <c r="E87" s="23" t="s">
        <v>155</v>
      </c>
      <c r="F87" s="29" t="s">
        <v>162</v>
      </c>
      <c r="G87" s="23"/>
      <c r="H87" s="23"/>
    </row>
    <row r="88" spans="1:8" ht="32" x14ac:dyDescent="0.2">
      <c r="A88" s="107"/>
      <c r="B88" s="28" t="str">
        <f>Critères!B87</f>
        <v>RGAA</v>
      </c>
      <c r="C88" s="28" t="str">
        <f>Critères!C87</f>
        <v>11.10</v>
      </c>
      <c r="D88" s="23" t="str">
        <f>Critères!D87</f>
        <v>Dans chaque formulaire, le contrôle de saisie est-il utilisé de manière pertinente (hors cas particuliers) ?</v>
      </c>
      <c r="E88" s="23" t="s">
        <v>155</v>
      </c>
      <c r="F88" s="29" t="s">
        <v>162</v>
      </c>
      <c r="G88" s="23"/>
      <c r="H88" s="23"/>
    </row>
    <row r="89" spans="1:8" ht="48" x14ac:dyDescent="0.2">
      <c r="A89" s="107"/>
      <c r="B89" s="28" t="str">
        <f>Critères!B88</f>
        <v>RGAA</v>
      </c>
      <c r="C89" s="28" t="str">
        <f>Critères!C88</f>
        <v>11.11</v>
      </c>
      <c r="D89" s="23" t="str">
        <f>Critères!D88</f>
        <v>Dans chaque formulaire, le contrôle de saisie est-il accompagné, si nécessaire, de suggestions facilitant la correction des erreurs de saisie ?</v>
      </c>
      <c r="E89" s="23" t="s">
        <v>155</v>
      </c>
      <c r="F89" s="29" t="s">
        <v>162</v>
      </c>
      <c r="G89" s="23"/>
      <c r="H89" s="23"/>
    </row>
    <row r="90" spans="1:8" ht="80" x14ac:dyDescent="0.2">
      <c r="A90" s="107"/>
      <c r="B90" s="28" t="str">
        <f>Critères!B89</f>
        <v>RGAA</v>
      </c>
      <c r="C90" s="28" t="str">
        <f>Critères!C89</f>
        <v>11.12</v>
      </c>
      <c r="D90" s="23" t="str">
        <f>Critères!D89</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E90" s="23" t="s">
        <v>155</v>
      </c>
      <c r="F90" s="29" t="s">
        <v>162</v>
      </c>
      <c r="G90" s="23"/>
      <c r="H90" s="23"/>
    </row>
    <row r="91" spans="1:8" ht="48" x14ac:dyDescent="0.2">
      <c r="A91" s="108"/>
      <c r="B91" s="28" t="str">
        <f>Critères!B90</f>
        <v>RGAA</v>
      </c>
      <c r="C91" s="28" t="str">
        <f>Critères!C90</f>
        <v>11.13</v>
      </c>
      <c r="D91" s="23" t="str">
        <f>Critères!D90</f>
        <v>La finalité d’un champ de saisie peut-elle être déduite pour faciliter le remplissage automatique des champs avec les données de l’utilisateur ?</v>
      </c>
      <c r="E91" s="23" t="s">
        <v>155</v>
      </c>
      <c r="F91" s="29" t="s">
        <v>162</v>
      </c>
      <c r="G91" s="23"/>
      <c r="H91" s="23"/>
    </row>
    <row r="92" spans="1:8" ht="32" x14ac:dyDescent="0.2">
      <c r="A92" s="106" t="str">
        <f>Critères!$A$91</f>
        <v>NAVIGATION</v>
      </c>
      <c r="B92" s="28" t="str">
        <f>Critères!B91</f>
        <v>RGAA</v>
      </c>
      <c r="C92" s="28" t="str">
        <f>Critères!C91</f>
        <v>12.1</v>
      </c>
      <c r="D92" s="23" t="str">
        <f>Critères!D91</f>
        <v>Chaque ensemble de pages dispose-t-il de deux systèmes de navigation différents, au moins (hors cas particuliers) ?</v>
      </c>
      <c r="E92" s="23" t="s">
        <v>155</v>
      </c>
      <c r="F92" s="29" t="s">
        <v>162</v>
      </c>
      <c r="G92" s="23"/>
      <c r="H92" s="23"/>
    </row>
    <row r="93" spans="1:8" ht="48" x14ac:dyDescent="0.2">
      <c r="A93" s="107"/>
      <c r="B93" s="28" t="str">
        <f>Critères!B92</f>
        <v>RGAA</v>
      </c>
      <c r="C93" s="28" t="str">
        <f>Critères!C92</f>
        <v>12.2</v>
      </c>
      <c r="D93" s="23" t="str">
        <f>Critères!D92</f>
        <v>Dans chaque ensemble de pages, le menu et les barres de navigation sont-ils toujours à la même place (hors cas particuliers) ?</v>
      </c>
      <c r="E93" s="23" t="s">
        <v>155</v>
      </c>
      <c r="F93" s="29" t="s">
        <v>162</v>
      </c>
      <c r="G93" s="23"/>
      <c r="H93" s="23"/>
    </row>
    <row r="94" spans="1:8" ht="17" x14ac:dyDescent="0.2">
      <c r="A94" s="107"/>
      <c r="B94" s="28" t="str">
        <f>Critères!B93</f>
        <v>RGAA</v>
      </c>
      <c r="C94" s="28" t="str">
        <f>Critères!C93</f>
        <v>12.3</v>
      </c>
      <c r="D94" s="23" t="str">
        <f>Critères!D93</f>
        <v>La page « plan du site » est-elle pertinente ?</v>
      </c>
      <c r="E94" s="23" t="s">
        <v>155</v>
      </c>
      <c r="F94" s="29" t="s">
        <v>162</v>
      </c>
      <c r="G94" s="23"/>
      <c r="H94" s="23"/>
    </row>
    <row r="95" spans="1:8" ht="32" x14ac:dyDescent="0.2">
      <c r="A95" s="107"/>
      <c r="B95" s="28" t="str">
        <f>Critères!B94</f>
        <v>RGAA</v>
      </c>
      <c r="C95" s="28" t="str">
        <f>Critères!C94</f>
        <v>12.4</v>
      </c>
      <c r="D95" s="23" t="str">
        <f>Critères!D94</f>
        <v>Dans chaque ensemble de pages, la page « plan du site » est-elle atteignable de manière identique ?</v>
      </c>
      <c r="E95" s="23" t="s">
        <v>155</v>
      </c>
      <c r="F95" s="29" t="s">
        <v>162</v>
      </c>
      <c r="G95" s="23"/>
      <c r="H95" s="23"/>
    </row>
    <row r="96" spans="1:8" ht="32" x14ac:dyDescent="0.2">
      <c r="A96" s="107"/>
      <c r="B96" s="28" t="str">
        <f>Critères!B95</f>
        <v>RGAA</v>
      </c>
      <c r="C96" s="28" t="str">
        <f>Critères!C95</f>
        <v>12.5</v>
      </c>
      <c r="D96" s="23" t="str">
        <f>Critères!D95</f>
        <v>Dans chaque ensemble de pages, le moteur de recherche est-il atteignable de manière identique ?</v>
      </c>
      <c r="E96" s="23" t="s">
        <v>155</v>
      </c>
      <c r="F96" s="29" t="s">
        <v>162</v>
      </c>
      <c r="G96" s="23"/>
      <c r="H96" s="23"/>
    </row>
    <row r="97" spans="1:8" ht="80" x14ac:dyDescent="0.2">
      <c r="A97" s="107"/>
      <c r="B97" s="28" t="str">
        <f>Critères!B96</f>
        <v>RGAA</v>
      </c>
      <c r="C97" s="28" t="str">
        <f>Critères!C96</f>
        <v>12.6</v>
      </c>
      <c r="D97" s="23" t="str">
        <f>Critères!D96</f>
        <v>Les zones de regroupement de contenus présentes dans plusieurs pages web (zones d’en-tête, de navigation principale, de contenu principal, de pied de page et de moteur de recherche) peuvent-elles être atteintes ou évitées ?</v>
      </c>
      <c r="E97" s="23" t="s">
        <v>155</v>
      </c>
      <c r="F97" s="29" t="s">
        <v>162</v>
      </c>
      <c r="G97" s="23"/>
      <c r="H97" s="23"/>
    </row>
    <row r="98" spans="1:8" ht="48" x14ac:dyDescent="0.2">
      <c r="A98" s="107"/>
      <c r="B98" s="28" t="str">
        <f>Critères!B97</f>
        <v>RGAA</v>
      </c>
      <c r="C98" s="28" t="str">
        <f>Critères!C97</f>
        <v>12.7</v>
      </c>
      <c r="D98" s="23" t="str">
        <f>Critères!D97</f>
        <v>Dans chaque page web, un lien d’évitement ou d’accès rapide à la zone de contenu principal est-il présent (hors cas particuliers) ?</v>
      </c>
      <c r="E98" s="23" t="s">
        <v>155</v>
      </c>
      <c r="F98" s="29" t="s">
        <v>162</v>
      </c>
      <c r="G98" s="23"/>
      <c r="H98" s="23"/>
    </row>
    <row r="99" spans="1:8" ht="32" x14ac:dyDescent="0.2">
      <c r="A99" s="107"/>
      <c r="B99" s="28" t="str">
        <f>Critères!B98</f>
        <v>RGAA</v>
      </c>
      <c r="C99" s="28" t="str">
        <f>Critères!C98</f>
        <v>12.8</v>
      </c>
      <c r="D99" s="23" t="str">
        <f>Critères!D98</f>
        <v>Dans chaque page web, l’ordre de tabulation est-il cohérent ?</v>
      </c>
      <c r="E99" s="23" t="s">
        <v>155</v>
      </c>
      <c r="F99" s="29" t="s">
        <v>162</v>
      </c>
      <c r="G99" s="23"/>
      <c r="H99" s="23"/>
    </row>
    <row r="100" spans="1:8" ht="32" x14ac:dyDescent="0.2">
      <c r="A100" s="107"/>
      <c r="B100" s="28" t="str">
        <f>Critères!B99</f>
        <v>RGAA</v>
      </c>
      <c r="C100" s="28" t="str">
        <f>Critères!C99</f>
        <v>12.9</v>
      </c>
      <c r="D100" s="23" t="str">
        <f>Critères!D99</f>
        <v>Dans chaque page web, la navigation ne doit pas contenir de piège au clavier. Cette règle est-elle respectée ?</v>
      </c>
      <c r="E100" s="23" t="s">
        <v>155</v>
      </c>
      <c r="F100" s="29" t="s">
        <v>162</v>
      </c>
      <c r="G100" s="23"/>
      <c r="H100" s="23"/>
    </row>
    <row r="101" spans="1:8" ht="64" x14ac:dyDescent="0.2">
      <c r="A101" s="107"/>
      <c r="B101" s="28" t="str">
        <f>Critères!B100</f>
        <v>RGAA</v>
      </c>
      <c r="C101" s="28" t="str">
        <f>Critères!C100</f>
        <v>12.10</v>
      </c>
      <c r="D101" s="23" t="str">
        <f>Critères!D100</f>
        <v>Dans chaque page web, les raccourcis clavier n’utilisant qu’une seule touche (lettre minuscule ou majuscule, ponctuation, chiffre ou symbole) sont-ils contrôlables par l’utilisateur ?</v>
      </c>
      <c r="E101" s="23" t="s">
        <v>155</v>
      </c>
      <c r="F101" s="29" t="s">
        <v>162</v>
      </c>
      <c r="G101" s="23"/>
      <c r="H101" s="23"/>
    </row>
    <row r="102" spans="1:8" ht="64" x14ac:dyDescent="0.2">
      <c r="A102" s="108"/>
      <c r="B102" s="28" t="str">
        <f>Critères!B101</f>
        <v>RGAA</v>
      </c>
      <c r="C102" s="28" t="str">
        <f>Critères!C101</f>
        <v>12.11</v>
      </c>
      <c r="D102" s="23" t="str">
        <f>Critères!D101</f>
        <v>Dans chaque page web, les contenus additionnels apparaissant au survol, à la prise de focus ou à l’activation d’un composant d’interface sont-ils si nécessaire atteignables au clavier ?</v>
      </c>
      <c r="E102" s="23" t="s">
        <v>155</v>
      </c>
      <c r="F102" s="29" t="s">
        <v>162</v>
      </c>
      <c r="G102" s="23"/>
      <c r="H102" s="23"/>
    </row>
    <row r="103" spans="1:8" ht="48" x14ac:dyDescent="0.2">
      <c r="A103" s="106" t="str">
        <f>Critères!$A$102</f>
        <v>CONSULTATION</v>
      </c>
      <c r="B103" s="28" t="str">
        <f>Critères!B102</f>
        <v>RGAA</v>
      </c>
      <c r="C103" s="28" t="str">
        <f>Critères!C102</f>
        <v>13.1</v>
      </c>
      <c r="D103" s="23" t="str">
        <f>Critères!D102</f>
        <v>Pour chaque page web, l’utilisateur a-t-il le contrôle de chaque limite de temps modifiant le contenu (hors cas particuliers) ?</v>
      </c>
      <c r="E103" s="23" t="s">
        <v>155</v>
      </c>
      <c r="F103" s="29" t="s">
        <v>162</v>
      </c>
      <c r="G103" s="23"/>
      <c r="H103" s="23"/>
    </row>
    <row r="104" spans="1:8" ht="48" x14ac:dyDescent="0.2">
      <c r="A104" s="107"/>
      <c r="B104" s="28" t="str">
        <f>Critères!B103</f>
        <v>RGAA</v>
      </c>
      <c r="C104" s="28" t="str">
        <f>Critères!C103</f>
        <v>13.2</v>
      </c>
      <c r="D104" s="23" t="str">
        <f>Critères!D103</f>
        <v>Dans chaque page web, l’ouverture d’une nouvelle fenêtre ne doit pas être déclenchée sans action de l’utilisateur. Cette règle est-elle respectée ?</v>
      </c>
      <c r="E104" s="23" t="s">
        <v>155</v>
      </c>
      <c r="F104" s="29" t="s">
        <v>162</v>
      </c>
      <c r="G104" s="23"/>
      <c r="H104" s="23"/>
    </row>
    <row r="105" spans="1:8" ht="48" x14ac:dyDescent="0.2">
      <c r="A105" s="107"/>
      <c r="B105" s="28" t="str">
        <f>Critères!B104</f>
        <v>RGAA</v>
      </c>
      <c r="C105" s="28" t="str">
        <f>Critères!C104</f>
        <v>13.3</v>
      </c>
      <c r="D105" s="23" t="str">
        <f>Critères!D104</f>
        <v>Dans chaque page web, chaque document bureautique en téléchargement possède-t-il, si nécessaire, une version accessible (hors cas particuliers) ?</v>
      </c>
      <c r="E105" s="23" t="s">
        <v>155</v>
      </c>
      <c r="F105" s="29" t="s">
        <v>162</v>
      </c>
      <c r="G105" s="23"/>
      <c r="H105" s="23"/>
    </row>
    <row r="106" spans="1:8" ht="32" x14ac:dyDescent="0.2">
      <c r="A106" s="107"/>
      <c r="B106" s="28" t="str">
        <f>Critères!B105</f>
        <v>RGAA</v>
      </c>
      <c r="C106" s="28" t="str">
        <f>Critères!C105</f>
        <v>13.4</v>
      </c>
      <c r="D106" s="23" t="str">
        <f>Critères!D105</f>
        <v>Pour chaque document bureautique ayant une version accessible, cette version offre-t-elle la même information ?</v>
      </c>
      <c r="E106" s="23" t="s">
        <v>155</v>
      </c>
      <c r="F106" s="29" t="s">
        <v>162</v>
      </c>
      <c r="G106" s="23"/>
      <c r="H106" s="23"/>
    </row>
    <row r="107" spans="1:8" ht="32" x14ac:dyDescent="0.2">
      <c r="A107" s="107"/>
      <c r="B107" s="28" t="str">
        <f>Critères!B106</f>
        <v>RGAA</v>
      </c>
      <c r="C107" s="28" t="str">
        <f>Critères!C106</f>
        <v>13.5</v>
      </c>
      <c r="D107" s="23" t="str">
        <f>Critères!D106</f>
        <v>Dans chaque page web, chaque contenu cryptique (art ASCII, émoticon, syntaxe cryptique) a-t-il une alternative ?</v>
      </c>
      <c r="E107" s="23" t="s">
        <v>155</v>
      </c>
      <c r="F107" s="29" t="s">
        <v>162</v>
      </c>
      <c r="G107" s="23"/>
      <c r="H107" s="23"/>
    </row>
    <row r="108" spans="1:8" ht="48" x14ac:dyDescent="0.2">
      <c r="A108" s="107"/>
      <c r="B108" s="28" t="str">
        <f>Critères!B107</f>
        <v>RGAA</v>
      </c>
      <c r="C108" s="28" t="str">
        <f>Critères!C107</f>
        <v>13.6</v>
      </c>
      <c r="D108" s="23" t="str">
        <f>Critères!D107</f>
        <v>Dans chaque page web, pour chaque contenu cryptique (art ASCII, émoticon, syntaxe cryptique) ayant une alternative, cette alternative est-elle pertinente ?</v>
      </c>
      <c r="E108" s="23" t="s">
        <v>155</v>
      </c>
      <c r="F108" s="29" t="s">
        <v>162</v>
      </c>
      <c r="G108" s="23"/>
      <c r="H108" s="23"/>
    </row>
    <row r="109" spans="1:8" ht="48" x14ac:dyDescent="0.2">
      <c r="A109" s="107"/>
      <c r="B109" s="28" t="str">
        <f>Critères!B108</f>
        <v>RGAA</v>
      </c>
      <c r="C109" s="28" t="str">
        <f>Critères!C108</f>
        <v>13.7</v>
      </c>
      <c r="D109" s="23" t="str">
        <f>Critères!D108</f>
        <v>Dans chaque page web, les changements brusques de luminosité ou les effets de flash sont-ils correctement utilisés ?</v>
      </c>
      <c r="E109" s="23" t="s">
        <v>155</v>
      </c>
      <c r="F109" s="29" t="s">
        <v>162</v>
      </c>
      <c r="G109" s="23"/>
      <c r="H109" s="23"/>
    </row>
    <row r="110" spans="1:8" ht="32" x14ac:dyDescent="0.2">
      <c r="A110" s="107"/>
      <c r="B110" s="28" t="str">
        <f>Critères!B109</f>
        <v>RGAA</v>
      </c>
      <c r="C110" s="28" t="str">
        <f>Critères!C109</f>
        <v>13.8</v>
      </c>
      <c r="D110" s="23" t="str">
        <f>Critères!D109</f>
        <v>Dans chaque page web, chaque contenu en mouvement ou clignotant est-il contrôlable par l’utilisateur ?</v>
      </c>
      <c r="E110" s="23" t="s">
        <v>155</v>
      </c>
      <c r="F110" s="29" t="s">
        <v>162</v>
      </c>
    </row>
    <row r="111" spans="1:8" ht="48" x14ac:dyDescent="0.2">
      <c r="A111" s="107"/>
      <c r="B111" s="28" t="str">
        <f>Critères!B110</f>
        <v>RGAA</v>
      </c>
      <c r="C111" s="28" t="str">
        <f>Critères!C110</f>
        <v>13.9</v>
      </c>
      <c r="D111" s="23" t="str">
        <f>Critères!D110</f>
        <v>Dans chaque page web, le contenu proposé est-il consultable quelle que soit l’orientation de l’écran (portait ou paysage) (hors cas particuliers) ?</v>
      </c>
      <c r="E111" s="23" t="s">
        <v>155</v>
      </c>
      <c r="F111" s="29" t="s">
        <v>162</v>
      </c>
    </row>
    <row r="112" spans="1:8" ht="64" x14ac:dyDescent="0.2">
      <c r="A112" s="107"/>
      <c r="B112" s="28" t="str">
        <f>Critères!B111</f>
        <v>RGAA</v>
      </c>
      <c r="C112" s="28" t="str">
        <f>Critères!C111</f>
        <v>13.10</v>
      </c>
      <c r="D112" s="23" t="str">
        <f>Critères!D111</f>
        <v>Dans chaque page web, les fonctionnalités utilisables ou disponibles au moyen d’un geste complexe peuvent-elles être également disponibles au moyen d’un geste simple (hors cas particuliers) ?</v>
      </c>
      <c r="E112" s="23" t="s">
        <v>155</v>
      </c>
      <c r="F112" s="29" t="s">
        <v>162</v>
      </c>
    </row>
    <row r="113" spans="1:6" ht="64" x14ac:dyDescent="0.2">
      <c r="A113" s="107"/>
      <c r="B113" s="28" t="str">
        <f>Critères!B112</f>
        <v>RGAA</v>
      </c>
      <c r="C113" s="28" t="str">
        <f>Critères!C112</f>
        <v>13.11</v>
      </c>
      <c r="D113" s="23" t="str">
        <f>Critères!D112</f>
        <v>Dans chaque page web, les actions déclenchées au moyen d’un dispositif de pointage sur un point unique de l’écran peuvent-elles faire l’objet d’une annulation (hors cas particuliers) ?</v>
      </c>
      <c r="E113" s="23" t="s">
        <v>155</v>
      </c>
      <c r="F113" s="29" t="s">
        <v>162</v>
      </c>
    </row>
    <row r="114" spans="1:6" ht="64" x14ac:dyDescent="0.2">
      <c r="A114" s="107"/>
      <c r="B114" s="28" t="str">
        <f>Critères!B113</f>
        <v>RGAA</v>
      </c>
      <c r="C114" s="28" t="str">
        <f>Critères!C113</f>
        <v>13.12</v>
      </c>
      <c r="D114" s="23" t="str">
        <f>Critères!D113</f>
        <v>Dans chaque page web, les fonctionnalités qui impliquent un mouvement de l’appareil ou vers l’appareil peuvent-elles être satisfaites de manière alternative (hors cas particuliers) ?</v>
      </c>
      <c r="E114" s="23" t="s">
        <v>155</v>
      </c>
      <c r="F114" s="29" t="s">
        <v>162</v>
      </c>
    </row>
    <row r="115" spans="1:6" ht="64" x14ac:dyDescent="0.2">
      <c r="A115" s="107"/>
      <c r="B115" s="28" t="str">
        <f>Critères!B114</f>
        <v>-</v>
      </c>
      <c r="C115" s="28" t="str">
        <f>Critères!C114</f>
        <v>13.13</v>
      </c>
      <c r="D115" s="23" t="str">
        <f>Critères!D114</f>
        <v>Pour chaque fonctionnalité de conversion d’un document, les informations relatives à l’accessibilité disponibles dans le document source sont-elles conservées dans le document de destination (hors cas particuliers) ?</v>
      </c>
      <c r="E115" s="23" t="s">
        <v>155</v>
      </c>
      <c r="F115" s="29" t="s">
        <v>162</v>
      </c>
    </row>
    <row r="116" spans="1:6" ht="48" x14ac:dyDescent="0.2">
      <c r="A116" s="108"/>
      <c r="B116" s="28" t="str">
        <f>Critères!B115</f>
        <v>-</v>
      </c>
      <c r="C116" s="28" t="str">
        <f>Critères!C115</f>
        <v>13.14</v>
      </c>
      <c r="D116" s="23" t="str">
        <f>Critères!D115</f>
        <v>Chaque fonctionnalité d’identification ou de contrôle qui repose sur l’utilisation de caractéristiques biologiques de l’utilisateur dispose-t-elle d’une méthode alternative ?</v>
      </c>
      <c r="E116" s="23" t="s">
        <v>155</v>
      </c>
      <c r="F116" s="29" t="s">
        <v>162</v>
      </c>
    </row>
    <row r="117" spans="1:6" ht="64" x14ac:dyDescent="0.2">
      <c r="A117" s="106" t="str">
        <f>Critères!$A$116</f>
        <v xml:space="preserve">DOCUMENTATION ET FONCTIONNALITÉS D’ACCESSIBILITÉ </v>
      </c>
      <c r="B117" s="28" t="str">
        <f>Critères!B116</f>
        <v>-</v>
      </c>
      <c r="C117" s="28" t="str">
        <f>Critères!C116</f>
        <v>14.1</v>
      </c>
      <c r="D117" s="23" t="str">
        <f>Critères!D116</f>
        <v>La documentation du site web décrit-elle les fonctionnalités d’accessibilité disponibles et les informations relatives à la compatibilité avec l’accessibilité ?</v>
      </c>
      <c r="E117" s="23" t="s">
        <v>155</v>
      </c>
      <c r="F117" s="29" t="s">
        <v>162</v>
      </c>
    </row>
    <row r="118" spans="1:6" ht="80" x14ac:dyDescent="0.2">
      <c r="A118" s="107"/>
      <c r="B118" s="28" t="str">
        <f>Critères!B117</f>
        <v>-</v>
      </c>
      <c r="C118" s="28" t="str">
        <f>Critères!C117</f>
        <v>14.2</v>
      </c>
      <c r="D118" s="23" t="str">
        <f>Critères!D117</f>
        <v>Pour chaque fonctionnalité d’accessibilité décrite dans la documentation, le mécanisme qui permet de l’activer répond aux besoins d’accessibilité des utilisateurs concernés. Cette règle est-elle respectée (hors cas particuliers) ?</v>
      </c>
      <c r="E118" s="23" t="s">
        <v>155</v>
      </c>
      <c r="F118" s="29" t="s">
        <v>162</v>
      </c>
    </row>
    <row r="119" spans="1:6" ht="17" x14ac:dyDescent="0.2">
      <c r="A119" s="108"/>
      <c r="B119" s="28" t="str">
        <f>Critères!B118</f>
        <v>-</v>
      </c>
      <c r="C119" s="28" t="str">
        <f>Critères!C118</f>
        <v>14.3</v>
      </c>
      <c r="D119" s="23" t="str">
        <f>Critères!D118</f>
        <v>La documentation du site web est-elle accessible ?</v>
      </c>
      <c r="E119" s="23" t="s">
        <v>155</v>
      </c>
      <c r="F119" s="29" t="s">
        <v>162</v>
      </c>
    </row>
    <row r="120" spans="1:6" ht="48" x14ac:dyDescent="0.2">
      <c r="A120" s="106" t="str">
        <f>Critères!$A$119</f>
        <v>OUTILS D’ÉDITION</v>
      </c>
      <c r="B120" s="28" t="str">
        <f>Critères!B119</f>
        <v>-</v>
      </c>
      <c r="C120" s="28" t="str">
        <f>Critères!C119</f>
        <v>15.1</v>
      </c>
      <c r="D120" s="23" t="str">
        <f>Critères!D119</f>
        <v>Chaque outil d’édition permet-il de définir les informations d’accessibilité nécessaires pour créer un contenu conforme aux règles d’accessibilité numérique ?</v>
      </c>
      <c r="E120" s="23" t="s">
        <v>155</v>
      </c>
      <c r="F120" s="29" t="s">
        <v>162</v>
      </c>
    </row>
    <row r="121" spans="1:6" ht="48" x14ac:dyDescent="0.2">
      <c r="A121" s="107"/>
      <c r="B121" s="28" t="str">
        <f>Critères!B120</f>
        <v>-</v>
      </c>
      <c r="C121" s="28" t="str">
        <f>Critères!C120</f>
        <v>15.2</v>
      </c>
      <c r="D121" s="23" t="str">
        <f>Critères!D120</f>
        <v>Chaque outil d’édition met-il à disposition des aides à la création de contenus conformes aux règles d’accessibilité numérique ?</v>
      </c>
      <c r="E121" s="23" t="s">
        <v>155</v>
      </c>
      <c r="F121" s="29" t="s">
        <v>162</v>
      </c>
    </row>
    <row r="122" spans="1:6" ht="48" x14ac:dyDescent="0.2">
      <c r="A122" s="107"/>
      <c r="B122" s="28" t="str">
        <f>Critères!B121</f>
        <v>-</v>
      </c>
      <c r="C122" s="28" t="str">
        <f>Critères!C121</f>
        <v>15.3</v>
      </c>
      <c r="D122" s="23" t="str">
        <f>Critères!D121</f>
        <v>Le contenu généré par chaque transformation des contenus est-il conforme aux règles d’accessibilité numérique (hors cas particuliers) ?</v>
      </c>
      <c r="E122" s="23" t="s">
        <v>155</v>
      </c>
      <c r="F122" s="29" t="s">
        <v>162</v>
      </c>
    </row>
    <row r="123" spans="1:6" ht="48" x14ac:dyDescent="0.2">
      <c r="A123" s="107"/>
      <c r="B123" s="28" t="str">
        <f>Critères!B122</f>
        <v>-</v>
      </c>
      <c r="C123" s="28" t="str">
        <f>Critères!C122</f>
        <v>15.4</v>
      </c>
      <c r="D123" s="23" t="str">
        <f>Critères!D122</f>
        <v>Pour chaque erreur d’accessibilité relevée par un test d’accessibilité automatique ou semi-automatique, l’ outil d’édition fournit-il des suggestions de réparation ?</v>
      </c>
      <c r="E123" s="23" t="s">
        <v>155</v>
      </c>
      <c r="F123" s="29" t="s">
        <v>162</v>
      </c>
    </row>
    <row r="124" spans="1:6" ht="48" x14ac:dyDescent="0.2">
      <c r="A124" s="107"/>
      <c r="B124" s="28" t="str">
        <f>Critères!B123</f>
        <v>-</v>
      </c>
      <c r="C124" s="28" t="str">
        <f>Critères!C123</f>
        <v>15.5</v>
      </c>
      <c r="D124" s="23" t="str">
        <f>Critères!D123</f>
        <v>Pour chaque ensemble de gabarits, un gabarit au moins permet de répondre aux règles d’accessibilité numérique. Cette règle est-elle respectée ?</v>
      </c>
      <c r="E124" s="23" t="s">
        <v>155</v>
      </c>
      <c r="F124" s="29" t="s">
        <v>162</v>
      </c>
    </row>
    <row r="125" spans="1:6" ht="32" x14ac:dyDescent="0.2">
      <c r="A125" s="108"/>
      <c r="B125" s="28" t="str">
        <f>Critères!B124</f>
        <v>-</v>
      </c>
      <c r="C125" s="28" t="str">
        <f>Critères!C124</f>
        <v>15.6</v>
      </c>
      <c r="D125" s="23" t="str">
        <f>Critères!D124</f>
        <v>Chaque gabarit qui permet de répondre aux règles d’accessibilité numérique est-il clairement identifiable ?</v>
      </c>
      <c r="E125" s="23" t="s">
        <v>155</v>
      </c>
      <c r="F125" s="29" t="s">
        <v>162</v>
      </c>
    </row>
    <row r="126" spans="1:6" ht="64" x14ac:dyDescent="0.2">
      <c r="A126" s="106" t="str">
        <f>Critères!$A$125</f>
        <v>SERVICES D’ASSISTANCE</v>
      </c>
      <c r="B126" s="28" t="str">
        <f>Critères!B125</f>
        <v>-</v>
      </c>
      <c r="C126" s="28" t="str">
        <f>Critères!C125</f>
        <v>16.1</v>
      </c>
      <c r="D126" s="23" t="str">
        <f>Critères!D125</f>
        <v>Chaque service d’assistance fournit-il des informations relatives aux fonctionnalités d’accessibilité et à la compatibilité avec l’accessibilité, décrites dans la documentation du site web ?</v>
      </c>
      <c r="E126" s="23" t="s">
        <v>155</v>
      </c>
      <c r="F126" s="29" t="s">
        <v>162</v>
      </c>
    </row>
    <row r="127" spans="1:6" ht="64" x14ac:dyDescent="0.2">
      <c r="A127" s="107"/>
      <c r="B127" s="28" t="str">
        <f>Critères!B126</f>
        <v>-</v>
      </c>
      <c r="C127" s="28" t="str">
        <f>Critères!C126</f>
        <v>16.2</v>
      </c>
      <c r="D127" s="23" t="str">
        <f>Critères!D126</f>
        <v>Le service d’assistance répond aux besoins de communication des personnes handicapées directement ou par l’intermédiaire d’un service de relais. Cette règle est-elle respectée ?</v>
      </c>
      <c r="E127" s="23" t="s">
        <v>155</v>
      </c>
      <c r="F127" s="29" t="s">
        <v>162</v>
      </c>
    </row>
    <row r="128" spans="1:6" ht="32" x14ac:dyDescent="0.2">
      <c r="A128" s="108"/>
      <c r="B128" s="28" t="str">
        <f>Critères!B127</f>
        <v>-</v>
      </c>
      <c r="C128" s="28" t="str">
        <f>Critères!C127</f>
        <v>16.3</v>
      </c>
      <c r="D128" s="23" t="str">
        <f>Critères!D127</f>
        <v>La documentation fournie par le service d’assistance est-elle accessible ?</v>
      </c>
      <c r="E128" s="23" t="s">
        <v>155</v>
      </c>
      <c r="F128" s="29" t="s">
        <v>162</v>
      </c>
    </row>
    <row r="129" spans="1:6" ht="80" x14ac:dyDescent="0.2">
      <c r="A129" s="115" t="str">
        <f>Critères!$A$128</f>
        <v>COMMUNICATION EN TEMPS RÉEL</v>
      </c>
      <c r="B129" s="28" t="str">
        <f>Critères!B128</f>
        <v>-</v>
      </c>
      <c r="C129" s="28" t="str">
        <f>Critères!C128</f>
        <v>17.1</v>
      </c>
      <c r="D129" s="23" t="str">
        <f>Critères!D128</f>
        <v>Pour chaque application web de communication orale bidirectionnelle, l’application est-elle capable d’encoder et de décoder cette communication avec une gamme de fréquences dont la limite supérieure est de 7 000 Hz au moins ?</v>
      </c>
      <c r="E129" s="23" t="s">
        <v>155</v>
      </c>
      <c r="F129" s="29" t="s">
        <v>162</v>
      </c>
    </row>
    <row r="130" spans="1:6" ht="48" x14ac:dyDescent="0.2">
      <c r="A130" s="107"/>
      <c r="B130" s="28" t="str">
        <f>Critères!B129</f>
        <v>-</v>
      </c>
      <c r="C130" s="28" t="str">
        <f>Critères!C129</f>
        <v>17.2</v>
      </c>
      <c r="D130" s="23" t="str">
        <f>Critères!D129</f>
        <v>Chaque application web qui permet une communication orale bidirectionnelle dispose-t-elle d’une fonctionnalité de communication écrite en temps réel ?</v>
      </c>
      <c r="E130" s="23" t="s">
        <v>155</v>
      </c>
      <c r="F130" s="29" t="s">
        <v>162</v>
      </c>
    </row>
    <row r="131" spans="1:6" ht="48" x14ac:dyDescent="0.2">
      <c r="A131" s="107"/>
      <c r="B131" s="28" t="str">
        <f>Critères!B130</f>
        <v>-</v>
      </c>
      <c r="C131" s="28" t="str">
        <f>Critères!C130</f>
        <v>17.3</v>
      </c>
      <c r="D131" s="23" t="str">
        <f>Critères!D130</f>
        <v>Pour chaque application web qui permet une communication orale bidirectionnelle et écrite en temps réel, les deux modes sont-ils utilisables simultanément ?</v>
      </c>
      <c r="E131" s="23" t="s">
        <v>155</v>
      </c>
      <c r="F131" s="29" t="s">
        <v>162</v>
      </c>
    </row>
    <row r="132" spans="1:6" ht="48" x14ac:dyDescent="0.2">
      <c r="A132" s="107"/>
      <c r="B132" s="28" t="str">
        <f>Critères!B131</f>
        <v>-</v>
      </c>
      <c r="C132" s="28" t="str">
        <f>Critères!C131</f>
        <v>17.4</v>
      </c>
      <c r="D132" s="23" t="str">
        <f>Critères!D131</f>
        <v>Pour chaque fonctionnalité de communication écrite en temps réel, les messages peuvent-ils être identifiés (hors cas particuliers) ?</v>
      </c>
      <c r="E132" s="23" t="s">
        <v>155</v>
      </c>
      <c r="F132" s="29" t="s">
        <v>162</v>
      </c>
    </row>
    <row r="133" spans="1:6" ht="48" x14ac:dyDescent="0.2">
      <c r="A133" s="107"/>
      <c r="B133" s="28" t="str">
        <f>Critères!B132</f>
        <v>-</v>
      </c>
      <c r="C133" s="28" t="str">
        <f>Critères!C132</f>
        <v>17.5</v>
      </c>
      <c r="D133" s="23" t="str">
        <f>Critères!D132</f>
        <v>Pour chaque application web de communication orale bidirectionnelle, un indicateur visuel de l’activité orale est-il présent ?</v>
      </c>
      <c r="E133" s="23" t="s">
        <v>155</v>
      </c>
      <c r="F133" s="29" t="s">
        <v>162</v>
      </c>
    </row>
    <row r="134" spans="1:6" ht="64" x14ac:dyDescent="0.2">
      <c r="A134" s="107"/>
      <c r="B134" s="28" t="str">
        <f>Critères!B133</f>
        <v>-</v>
      </c>
      <c r="C134" s="28" t="str">
        <f>Critères!C133</f>
        <v>17.6</v>
      </c>
      <c r="D134" s="23" t="str">
        <f>Critères!D133</f>
        <v>Chaque application web de communication écrite en temps réel qui peut interagir avec d’autres applications de communication écrite en temps réel respecte-t-elle les règles d’interopérabilité en vigueur ?</v>
      </c>
      <c r="E134" s="23" t="s">
        <v>155</v>
      </c>
      <c r="F134" s="29" t="s">
        <v>162</v>
      </c>
    </row>
    <row r="135" spans="1:6" ht="64" x14ac:dyDescent="0.2">
      <c r="A135" s="107"/>
      <c r="B135" s="28" t="str">
        <f>Critères!B134</f>
        <v>-</v>
      </c>
      <c r="C135" s="28" t="str">
        <f>Critères!C134</f>
        <v>17.7</v>
      </c>
      <c r="D135" s="23" t="str">
        <f>Critères!D134</f>
        <v>Pour chaque application web de communication écrite en temps réel, le délai de transmission de chaque unité de saisie est de 500ms ou moins. Cette règle est-elle respectée ?</v>
      </c>
      <c r="E135" s="23" t="s">
        <v>155</v>
      </c>
      <c r="F135" s="29" t="s">
        <v>162</v>
      </c>
    </row>
    <row r="136" spans="1:6" ht="48" x14ac:dyDescent="0.2">
      <c r="A136" s="107"/>
      <c r="B136" s="28" t="str">
        <f>Critères!B135</f>
        <v>-</v>
      </c>
      <c r="C136" s="28" t="str">
        <f>Critères!C135</f>
        <v>17.8</v>
      </c>
      <c r="D136" s="23" t="str">
        <f>Critères!D135</f>
        <v>Pour chaque application web de télécommunication, l’identification de l’interlocuteur qui initie un appel est-elle accessible ?</v>
      </c>
      <c r="E136" s="23" t="s">
        <v>155</v>
      </c>
      <c r="F136" s="29" t="s">
        <v>162</v>
      </c>
    </row>
    <row r="137" spans="1:6" ht="64" x14ac:dyDescent="0.2">
      <c r="A137" s="107"/>
      <c r="B137" s="28" t="str">
        <f>Critères!B136</f>
        <v>-</v>
      </c>
      <c r="C137" s="28" t="str">
        <f>Critères!C136</f>
        <v>17.9</v>
      </c>
      <c r="D137" s="23" t="str">
        <f>Critères!D136</f>
        <v>Pour chaque application web de communication orale bidirectionnelle qui permet d’identifier l’activité d’un interlocuteur oralisant, il est possible d’identifier l’activité d’un interlocuteur signant. Cette règle est-elle respectée ?</v>
      </c>
      <c r="E137" s="23" t="s">
        <v>155</v>
      </c>
      <c r="F137" s="29" t="s">
        <v>162</v>
      </c>
    </row>
    <row r="138" spans="1:6" ht="64" x14ac:dyDescent="0.2">
      <c r="A138" s="107"/>
      <c r="B138" s="28" t="str">
        <f>Critères!B137</f>
        <v>-</v>
      </c>
      <c r="C138" s="28" t="str">
        <f>Critères!C137</f>
        <v>17.10</v>
      </c>
      <c r="D138" s="23" t="str">
        <f>Critères!D137</f>
        <v>Pour chaque application web de communication orale bidirectionnelle qui dispose de fonctionnalités vocales, celles-ci sont-elles utilisables sans la nécessité d’écouter ou parler ?</v>
      </c>
      <c r="E138" s="23" t="s">
        <v>155</v>
      </c>
      <c r="F138" s="29" t="s">
        <v>162</v>
      </c>
    </row>
    <row r="139" spans="1:6" ht="48" x14ac:dyDescent="0.2">
      <c r="A139" s="108"/>
      <c r="B139" s="28" t="str">
        <f>Critères!B138</f>
        <v>-</v>
      </c>
      <c r="C139" s="28" t="str">
        <f>Critères!C138</f>
        <v>17.11</v>
      </c>
      <c r="D139" s="23" t="str">
        <f>Critères!D138</f>
        <v>Pour chaque application web de communication orale bidirectionnelle qui dispose d’une vidéo en temps réel, la qualité de la vidéo est-elle suffisante ?</v>
      </c>
      <c r="E139" s="23" t="s">
        <v>155</v>
      </c>
      <c r="F139" s="29" t="s">
        <v>162</v>
      </c>
    </row>
  </sheetData>
  <mergeCells count="19">
    <mergeCell ref="A129:A139"/>
    <mergeCell ref="A4:A12"/>
    <mergeCell ref="A13:A14"/>
    <mergeCell ref="A15:A17"/>
    <mergeCell ref="A92:A102"/>
    <mergeCell ref="A103:A116"/>
    <mergeCell ref="A117:A119"/>
    <mergeCell ref="A120:A125"/>
    <mergeCell ref="A126:A128"/>
    <mergeCell ref="A46:A50"/>
    <mergeCell ref="A51:A60"/>
    <mergeCell ref="A61:A64"/>
    <mergeCell ref="A65:A78"/>
    <mergeCell ref="A79:A91"/>
    <mergeCell ref="A1:H1"/>
    <mergeCell ref="A2:H2"/>
    <mergeCell ref="A18:A35"/>
    <mergeCell ref="A36:A43"/>
    <mergeCell ref="A44:A45"/>
  </mergeCells>
  <conditionalFormatting sqref="E4:E139">
    <cfRule type="cellIs" dxfId="90" priority="1" operator="equal">
      <formula>"C"</formula>
    </cfRule>
    <cfRule type="cellIs" dxfId="89" priority="2" operator="equal">
      <formula>"NC"</formula>
    </cfRule>
    <cfRule type="cellIs" dxfId="88" priority="3" operator="equal">
      <formula>"NA"</formula>
    </cfRule>
    <cfRule type="cellIs" dxfId="87" priority="4" operator="equal">
      <formula>"NT"</formula>
    </cfRule>
  </conditionalFormatting>
  <conditionalFormatting sqref="F4:F139">
    <cfRule type="cellIs" dxfId="86" priority="5" operator="equal">
      <formula>"D"</formula>
    </cfRule>
    <cfRule type="cellIs" dxfId="85" priority="6" operator="equal">
      <formula>"E"</formula>
    </cfRule>
    <cfRule type="cellIs" dxfId="84" priority="7" operator="equal">
      <formula>"N"</formula>
    </cfRule>
  </conditionalFormatting>
  <dataValidations count="2">
    <dataValidation type="list" operator="equal" showErrorMessage="1" sqref="E4:E139" xr:uid="{02A96794-64C1-9445-AC7B-81914D02FCB2}">
      <formula1>"C,NC,NA,NT"</formula1>
      <formula2>0</formula2>
    </dataValidation>
    <dataValidation type="list" operator="equal" showErrorMessage="1" sqref="F4:F139" xr:uid="{AA952A81-BA27-B24D-8989-B4B5FB3A59D7}">
      <formula1>"D,E,N"</formula1>
    </dataValidation>
  </dataValidations>
  <pageMargins left="0.39374999999999999" right="0.39374999999999999" top="0.53263888888888899" bottom="0.39374999999999999" header="0.39374999999999999" footer="0.39374999999999999"/>
  <pageSetup scale="74" pageOrder="overThenDown" orientation="portrait" horizontalDpi="300" verticalDpi="300" r:id="rId1"/>
  <headerFooter>
    <oddHeader>&amp;L&amp;10RGAA 3.0 - Relevé pour le site : wwww.site.fr&amp;R&amp;10&amp;P/&amp;N - &amp;A</oddHead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4" baseType="variant">
      <vt:variant>
        <vt:lpstr>Feuilles de calcul</vt:lpstr>
      </vt:variant>
      <vt:variant>
        <vt:i4>21</vt:i4>
      </vt:variant>
      <vt:variant>
        <vt:lpstr>Plages nommées</vt:lpstr>
      </vt:variant>
      <vt:variant>
        <vt:i4>1</vt:i4>
      </vt:variant>
    </vt:vector>
  </HeadingPairs>
  <TitlesOfParts>
    <vt:vector size="22" baseType="lpstr">
      <vt:lpstr>Mode_d'emploi</vt:lpstr>
      <vt:lpstr>Échantillon</vt:lpstr>
      <vt:lpstr>Résultats</vt:lpstr>
      <vt:lpstr>Critères</vt:lpstr>
      <vt:lpstr>Synthèse</vt:lpstr>
      <vt:lpstr>BaseDeCalcul</vt:lpstr>
      <vt:lpstr>P01</vt:lpstr>
      <vt:lpstr>P02</vt:lpstr>
      <vt:lpstr>P03</vt:lpstr>
      <vt:lpstr>P04</vt:lpstr>
      <vt:lpstr>P05</vt:lpstr>
      <vt:lpstr>P06</vt:lpstr>
      <vt:lpstr>P07</vt:lpstr>
      <vt:lpstr>P08</vt:lpstr>
      <vt:lpstr>P09</vt:lpstr>
      <vt:lpstr>P10</vt:lpstr>
      <vt:lpstr>P11</vt:lpstr>
      <vt:lpstr>P12</vt:lpstr>
      <vt:lpstr>P13</vt:lpstr>
      <vt:lpstr>P14</vt:lpstr>
      <vt:lpstr>P15</vt:lpstr>
      <vt:lpstr>Critères!Zone_d_impression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 Vagner</dc:creator>
  <dc:description/>
  <cp:lastModifiedBy>Audrey Maniez</cp:lastModifiedBy>
  <cp:revision>530</cp:revision>
  <cp:lastPrinted>2015-03-10T10:18:37Z</cp:lastPrinted>
  <dcterms:created xsi:type="dcterms:W3CDTF">2015-03-10T09:08:51Z</dcterms:created>
  <dcterms:modified xsi:type="dcterms:W3CDTF">2024-02-06T16:08:13Z</dcterms:modified>
  <dc:language>en-US</dc:language>
</cp:coreProperties>
</file>